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周知\ホームページ\修正\管理運営\"/>
    </mc:Choice>
  </mc:AlternateContent>
  <xr:revisionPtr revIDLastSave="0" documentId="13_ncr:1_{4BD5CAA0-B5AB-4A54-8192-C49D75D881ED}"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１" sheetId="31"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0"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応募資料作成要領!$B$2:$B$105</definedName>
    <definedName name="_xlnm.Print_Area" localSheetId="2">応募形態!$A$1:$AI$12</definedName>
    <definedName name="_xlnm.Print_Area" localSheetId="0">応募資料作成要領!$A$1:$B$124</definedName>
    <definedName name="_xlnm.Print_Area" localSheetId="3">応募用紙1!$A$2:$P$38</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応募用紙3!$A$1:$J$79</definedName>
    <definedName name="_xlnm.Print_Area" localSheetId="9">応募用紙4!$A$1:$F$33</definedName>
    <definedName name="_xlnm.Print_Area" localSheetId="10">表紙!$A$1:$AI$36</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30"/>
  <c r="C14" i="30"/>
  <c r="C13" i="30"/>
  <c r="C15" i="30" l="1"/>
  <c r="C24" i="30"/>
  <c r="C25" i="30"/>
  <c r="C21" i="30" l="1"/>
  <c r="C20" i="30"/>
  <c r="D3" i="29"/>
  <c r="I3" i="30"/>
  <c r="I56" i="30" s="1"/>
  <c r="C19" i="30"/>
  <c r="I17" i="30"/>
  <c r="H17" i="30"/>
  <c r="F17" i="30"/>
  <c r="D17" i="30"/>
  <c r="C17" i="30"/>
  <c r="I16" i="30"/>
  <c r="H16" i="30"/>
  <c r="F16" i="30"/>
  <c r="D16" i="30"/>
  <c r="C16" i="30"/>
  <c r="I15" i="30"/>
  <c r="H15" i="30"/>
  <c r="F15" i="30"/>
  <c r="D15" i="30"/>
  <c r="A4" i="30"/>
  <c r="K52" i="30" l="1"/>
  <c r="K38" i="30"/>
  <c r="K31" i="30"/>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C31" i="14"/>
  <c r="F3" i="14"/>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D9" i="5"/>
  <c r="A14" i="5"/>
  <c r="Q6" i="9"/>
  <c r="A5" i="30" l="1"/>
  <c r="A56" i="30" s="1"/>
  <c r="U4" i="16"/>
  <c r="U3" i="16"/>
  <c r="T4" i="16"/>
  <c r="T3" i="16"/>
  <c r="AM2" i="16"/>
  <c r="AM4" i="16" s="1"/>
  <c r="AL2" i="16"/>
  <c r="AL4" i="16" s="1"/>
  <c r="AK2" i="16"/>
  <c r="AK4" i="16" s="1"/>
  <c r="AJ2" i="16"/>
  <c r="AJ4" i="16" s="1"/>
  <c r="AI2" i="16"/>
  <c r="AI4" i="16" s="1"/>
  <c r="Q12" i="9"/>
  <c r="Q13" i="9"/>
  <c r="Q10" i="9"/>
  <c r="AK3" i="16" l="1"/>
  <c r="AM3" i="16"/>
  <c r="AL3" i="16"/>
  <c r="AJ3" i="16"/>
  <c r="AI3" i="16"/>
  <c r="AK10" i="5"/>
  <c r="AK9" i="5"/>
  <c r="AB28" i="22" l="1"/>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28" i="22"/>
  <c r="AB31" i="22" s="1"/>
  <c r="AE10" i="22"/>
  <c r="AD10" i="22"/>
  <c r="AC10" i="22"/>
  <c r="AB13" i="22" s="1"/>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77" i="21" s="1"/>
  <c r="A180" i="21"/>
  <c r="A176" i="21" s="1"/>
  <c r="C179" i="21"/>
  <c r="A179" i="21"/>
  <c r="C178" i="21"/>
  <c r="A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AC14" i="22" l="1"/>
  <c r="AC7" i="22"/>
  <c r="AC32" i="22"/>
  <c r="G2" i="16"/>
  <c r="G3" i="16" s="1"/>
  <c r="E30" i="22"/>
  <c r="E29" i="22"/>
  <c r="E12" i="22"/>
  <c r="E11" i="22"/>
  <c r="R3" i="16"/>
  <c r="A174" i="21"/>
  <c r="C3" i="18"/>
  <c r="A74" i="21"/>
  <c r="C3" i="17"/>
  <c r="C3" i="21"/>
  <c r="C128" i="21" s="1"/>
  <c r="C55" i="18"/>
  <c r="R6" i="16"/>
  <c r="A21" i="21"/>
  <c r="A54" i="17"/>
  <c r="W2" i="16"/>
  <c r="V2" i="16"/>
  <c r="G4" i="16" l="1"/>
  <c r="C175" i="2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B4" i="14" l="1"/>
  <c r="A2" i="14" l="1"/>
  <c r="C3" i="15"/>
</calcChain>
</file>

<file path=xl/sharedStrings.xml><?xml version="1.0" encoding="utf-8"?>
<sst xmlns="http://schemas.openxmlformats.org/spreadsheetml/2006/main" count="1539" uniqueCount="662">
  <si>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</si>
  <si>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</si>
  <si>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</si>
  <si>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</si>
  <si>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　約</t>
    <rPh sb="1" eb="2">
      <t>ヤク</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</si>
  <si>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</si>
  <si>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</si>
  <si>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</si>
  <si>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</si>
  <si>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</si>
  <si>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</si>
  <si>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</si>
  <si>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</si>
  <si>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</si>
  <si>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</si>
  <si>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</si>
  <si>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</si>
  <si>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</si>
  <si>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</si>
  <si>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</si>
  <si>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</si>
  <si>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</si>
  <si>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</si>
  <si>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</si>
  <si>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</si>
  <si>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</si>
  <si>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</si>
  <si>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</si>
  <si>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</si>
  <si>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</si>
  <si>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</si>
  <si>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</si>
  <si>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</si>
  <si>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</si>
  <si>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</si>
  <si>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</si>
  <si>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</si>
  <si>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</si>
  <si>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</si>
  <si>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</si>
  <si>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</si>
  <si>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</si>
  <si>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ｆａｘ</t>
    <phoneticPr fontId="3"/>
  </si>
  <si>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</si>
  <si>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</si>
  <si>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</si>
  <si>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</si>
  <si>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</si>
  <si>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</si>
  <si>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</si>
  <si>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</si>
  <si>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</si>
  <si>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</si>
  <si>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</si>
  <si>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</si>
  <si>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</si>
  <si>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</si>
  <si>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</si>
  <si>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</si>
  <si>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</si>
  <si>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</si>
  <si>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</si>
  <si>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</si>
  <si>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</si>
  <si>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</si>
  <si>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</si>
  <si>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</si>
  <si>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</si>
  <si>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</si>
  <si>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</si>
  <si>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</si>
  <si>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・対象公園の位置を市販の地図や都市計画総括図等に示したもの。</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</si>
  <si>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</si>
  <si>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</si>
  <si>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</si>
  <si>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</si>
  <si>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</si>
  <si>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</si>
  <si>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</si>
  <si>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</si>
  <si>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</si>
  <si>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</si>
  <si>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</si>
  <si>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</si>
  <si>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</si>
  <si>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</si>
  <si>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</si>
  <si>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</si>
  <si>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一部区域を対象とした作品および「材料･工法･施設部門」の作品は、公園等全体平面図上に応募対象区域（実施または施工場所の位置）を明示してください。なお、一枚の図面上に位置を明示することが困難な場合には複数枚にわたっても結構です。（パンフレット等を活用しても構いません）</t>
    <phoneticPr fontId="3"/>
  </si>
  <si>
    <t>・提出するすべての図面は、カラーコピーでも結構です。</t>
    <phoneticPr fontId="3"/>
  </si>
  <si>
    <t>・写真、カラーコピー、印刷物からの切り抜きも可能です。</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</si>
  <si>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</si>
  <si>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</si>
  <si>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</si>
  <si>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</si>
  <si>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</si>
  <si>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</si>
  <si>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</si>
  <si>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</si>
  <si>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</si>
  <si>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</si>
  <si>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r>
      <t xml:space="preserve">作品名称
</t>
    </r>
    <r>
      <rPr>
        <sz val="8"/>
        <rFont val="ＭＳ 明朝"/>
        <family val="1"/>
        <charset val="128"/>
      </rPr>
      <t>(20字以内)</t>
    </r>
    <rPh sb="0" eb="2">
      <t>サクヒン</t>
    </rPh>
    <rPh sb="2" eb="4">
      <t>メイショウ</t>
    </rPh>
    <rPh sb="8" eb="9">
      <t>ジ</t>
    </rPh>
    <rPh sb="9" eb="11">
      <t>イナイ</t>
    </rPh>
    <phoneticPr fontId="3"/>
  </si>
  <si>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</si>
  <si>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</si>
  <si>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</si>
  <si>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</si>
  <si>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t>
    </r>
    <r>
      <rPr>
        <u/>
        <sz val="10"/>
        <rFont val="ＭＳ ゴシック"/>
        <family val="3"/>
        <charset val="128"/>
      </rPr>
      <t xml:space="preserve">公表に際し､著作権、肖像権上、問題の無いものに限ります。使用許可等が必要な写真は事前に確認の上、提出してく
</t>
    </r>
    <r>
      <rPr>
        <sz val="10"/>
        <rFont val="ＭＳ ゴシック"/>
        <family val="3"/>
        <charset val="128"/>
      </rPr>
      <t>　</t>
    </r>
    <r>
      <rPr>
        <u/>
        <sz val="10"/>
        <rFont val="ＭＳ ゴシック"/>
        <family val="3"/>
        <charset val="128"/>
      </rPr>
      <t>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</si>
  <si>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</si>
  <si>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</si>
  <si>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</si>
  <si>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</si>
  <si>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</si>
  <si>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</si>
  <si>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</si>
  <si>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</si>
  <si>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</si>
  <si>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Ⅰ応募用紙</t>
    <phoneticPr fontId="3"/>
  </si>
  <si>
    <t>　説明書</t>
    <phoneticPr fontId="3"/>
  </si>
  <si>
    <t>Ⅳ図面等</t>
    <phoneticPr fontId="3"/>
  </si>
  <si>
    <t>Ⅴ写真</t>
    <phoneticPr fontId="3"/>
  </si>
  <si>
    <t>Ⅵその他</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</si>
  <si>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</si>
  <si>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</si>
  <si>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</si>
  <si>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</si>
  <si>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</si>
  <si>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</si>
  <si>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</si>
  <si>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</si>
  <si>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</si>
  <si>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</si>
  <si>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</si>
  <si>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</si>
  <si>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</si>
  <si>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</si>
  <si>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</si>
  <si>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</si>
  <si>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</si>
  <si>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</si>
  <si>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</si>
  <si>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</si>
  <si>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</si>
  <si>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</si>
  <si>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</si>
  <si>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</si>
  <si>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</si>
  <si>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</si>
  <si>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</si>
  <si>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</si>
  <si>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</si>
  <si>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</si>
  <si>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</si>
  <si>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</si>
  <si>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</si>
  <si>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</si>
  <si>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</si>
  <si>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</si>
  <si>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</si>
  <si>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</si>
  <si>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</si>
  <si>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</si>
  <si>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</si>
  <si>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</si>
  <si>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</si>
  <si>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</si>
  <si>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・「公園等設置者または管理者」は公共施設である公園等の場合は、その施設の設置者又は管理者である公共団体名等を記述して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キジュツ</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</si>
  <si>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</si>
  <si>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</si>
  <si>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</si>
  <si>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</si>
  <si>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</si>
  <si>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</si>
  <si>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</si>
  <si>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</si>
  <si>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</si>
  <si>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</si>
  <si>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</si>
  <si>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</si>
  <si>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</si>
  <si>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</si>
  <si>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</si>
  <si>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</si>
  <si>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</si>
  <si>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</si>
  <si>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</si>
  <si>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</si>
  <si>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</si>
  <si>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</si>
  <si>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</si>
  <si>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</si>
  <si>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</si>
  <si>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</si>
  <si>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</si>
  <si>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</si>
  <si>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</si>
  <si>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</si>
  <si>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</si>
  <si>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</si>
  <si>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</si>
  <si>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</si>
  <si>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</si>
  <si>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</si>
  <si>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</si>
  <si>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</si>
  <si>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</si>
  <si>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</si>
  <si>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</si>
  <si>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</si>
  <si>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</si>
  <si>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</si>
  <si>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</si>
  <si>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</si>
  <si>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</si>
  <si>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</si>
  <si>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</si>
  <si>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</si>
  <si>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</si>
  <si>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</si>
  <si>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</si>
  <si>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</si>
  <si>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</si>
  <si>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</si>
  <si>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</si>
  <si>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</si>
  <si>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</si>
  <si>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</si>
  <si>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</si>
  <si>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</si>
  <si>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</si>
  <si>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</si>
  <si>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</si>
  <si>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</si>
  <si>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</si>
  <si>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</si>
  <si>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</si>
  <si>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</si>
  <si>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</si>
  <si>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</si>
  <si>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</si>
  <si>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</si>
  <si>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</si>
  <si>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</si>
  <si>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</si>
  <si>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</si>
  <si>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</si>
  <si>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</si>
  <si>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</si>
  <si>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</si>
  <si>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</si>
  <si>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</si>
  <si>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</si>
  <si>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</si>
  <si>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</si>
  <si>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</si>
  <si>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</si>
  <si>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</si>
  <si>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</si>
  <si>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</si>
  <si>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</si>
  <si>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9"/>
  </si>
  <si>
    <t>団体数</t>
    <rPh sb="0" eb="3">
      <t>ダンタイスウ</t>
    </rPh>
    <phoneticPr fontId="59"/>
  </si>
  <si>
    <t>応募者1</t>
    <rPh sb="0" eb="3">
      <t>オウボシャ</t>
    </rPh>
    <phoneticPr fontId="59"/>
  </si>
  <si>
    <t>カナ1</t>
    <phoneticPr fontId="59"/>
  </si>
  <si>
    <t>応募者2</t>
    <rPh sb="0" eb="3">
      <t>オウボシャ</t>
    </rPh>
    <phoneticPr fontId="59"/>
  </si>
  <si>
    <t>カナ2</t>
    <phoneticPr fontId="59"/>
  </si>
  <si>
    <t>応募者3</t>
    <rPh sb="0" eb="3">
      <t>オウボシャ</t>
    </rPh>
    <phoneticPr fontId="59"/>
  </si>
  <si>
    <t>カナ3</t>
    <phoneticPr fontId="59"/>
  </si>
  <si>
    <t>応募者4</t>
    <rPh sb="0" eb="3">
      <t>オウボシャ</t>
    </rPh>
    <phoneticPr fontId="59"/>
  </si>
  <si>
    <t>カナ4</t>
    <phoneticPr fontId="59"/>
  </si>
  <si>
    <t>応募者5</t>
    <rPh sb="0" eb="3">
      <t>オウボシャ</t>
    </rPh>
    <phoneticPr fontId="59"/>
  </si>
  <si>
    <t>カナ5</t>
    <phoneticPr fontId="59"/>
  </si>
  <si>
    <t>応募者6</t>
    <rPh sb="0" eb="3">
      <t>オウボシャ</t>
    </rPh>
    <phoneticPr fontId="59"/>
  </si>
  <si>
    <t>カナ6</t>
    <phoneticPr fontId="59"/>
  </si>
  <si>
    <t>応募者7</t>
    <rPh sb="0" eb="3">
      <t>オウボシャ</t>
    </rPh>
    <phoneticPr fontId="59"/>
  </si>
  <si>
    <t>カナ7</t>
    <phoneticPr fontId="59"/>
  </si>
  <si>
    <t>応募者8</t>
    <rPh sb="0" eb="3">
      <t>オウボシャ</t>
    </rPh>
    <phoneticPr fontId="59"/>
  </si>
  <si>
    <t>カナ8</t>
    <phoneticPr fontId="59"/>
  </si>
  <si>
    <t>応募者9</t>
    <rPh sb="0" eb="3">
      <t>オウボシャ</t>
    </rPh>
    <phoneticPr fontId="59"/>
  </si>
  <si>
    <t>カナ9</t>
    <phoneticPr fontId="59"/>
  </si>
  <si>
    <t>応募者10</t>
    <rPh sb="0" eb="3">
      <t>オウボシャ</t>
    </rPh>
    <phoneticPr fontId="59"/>
  </si>
  <si>
    <t>カナ10</t>
    <phoneticPr fontId="59"/>
  </si>
  <si>
    <t>応募者11</t>
    <rPh sb="0" eb="3">
      <t>オウボシャ</t>
    </rPh>
    <phoneticPr fontId="59"/>
  </si>
  <si>
    <t>カナ11</t>
    <phoneticPr fontId="59"/>
  </si>
  <si>
    <t>部門</t>
    <rPh sb="0" eb="2">
      <t>ブモン</t>
    </rPh>
    <phoneticPr fontId="59"/>
  </si>
  <si>
    <t>所在地</t>
    <rPh sb="0" eb="3">
      <t>ショザイチ</t>
    </rPh>
    <phoneticPr fontId="59"/>
  </si>
  <si>
    <t>対象施設</t>
    <rPh sb="0" eb="4">
      <t>タイショウシセツ</t>
    </rPh>
    <phoneticPr fontId="59"/>
  </si>
  <si>
    <t>賞</t>
    <rPh sb="0" eb="1">
      <t>ショウ</t>
    </rPh>
    <phoneticPr fontId="59"/>
  </si>
  <si>
    <t>応募者12</t>
    <rPh sb="0" eb="3">
      <t>オウボシャ</t>
    </rPh>
    <phoneticPr fontId="59"/>
  </si>
  <si>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</si>
  <si>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</si>
  <si>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</si>
  <si>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</si>
  <si>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</si>
  <si>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</si>
  <si>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</si>
  <si>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</si>
  <si>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</si>
  <si>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</si>
  <si>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</si>
  <si>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　対象公園（施設）区域：　　</t>
    <rPh sb="1" eb="3">
      <t>タイショウ</t>
    </rPh>
    <rPh sb="3" eb="5">
      <t>コウエン</t>
    </rPh>
    <rPh sb="6" eb="8">
      <t>シセツ</t>
    </rPh>
    <rPh sb="9" eb="11">
      <t>クイキ</t>
    </rPh>
    <phoneticPr fontId="3"/>
  </si>
  <si>
    <t>新　設 ・ ﾘﾆｭｰｱﾙ ：</t>
  </si>
  <si>
    <t>計画・設計内容：</t>
    <rPh sb="0" eb="2">
      <t>ケイカク</t>
    </rPh>
    <rPh sb="3" eb="5">
      <t>セッケイ</t>
    </rPh>
    <rPh sb="5" eb="7">
      <t>ナイヨウ</t>
    </rPh>
    <phoneticPr fontId="3"/>
  </si>
  <si>
    <t>応募者</t>
    <rPh sb="0" eb="3">
      <t>オウボシャ</t>
    </rPh>
    <phoneticPr fontId="59"/>
  </si>
  <si>
    <t>構成団体1</t>
    <rPh sb="0" eb="4">
      <t>コウセイダンタイ</t>
    </rPh>
    <phoneticPr fontId="59"/>
  </si>
  <si>
    <t>構成団体2</t>
    <rPh sb="0" eb="4">
      <t>コウセイダンタイ</t>
    </rPh>
    <phoneticPr fontId="59"/>
  </si>
  <si>
    <t>構成団体3</t>
    <rPh sb="0" eb="4">
      <t>コウセイダンタイ</t>
    </rPh>
    <phoneticPr fontId="59"/>
  </si>
  <si>
    <t>構成団体4</t>
    <rPh sb="0" eb="4">
      <t>コウセイダンタイ</t>
    </rPh>
    <phoneticPr fontId="59"/>
  </si>
  <si>
    <t>構成団体11</t>
    <rPh sb="0" eb="4">
      <t>コウセイダンタイ</t>
    </rPh>
    <phoneticPr fontId="59"/>
  </si>
  <si>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</si>
  <si>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</si>
  <si>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</si>
  <si>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</si>
  <si>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</si>
  <si>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</si>
  <si>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</si>
  <si>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</si>
  <si>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</si>
  <si>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</si>
  <si>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</si>
  <si>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</si>
  <si>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</si>
  <si>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</si>
  <si>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</si>
  <si>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</si>
  <si>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</si>
  <si>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9"/>
  </si>
  <si>
    <t xml:space="preserve">全　域 </t>
  </si>
  <si>
    <t>一部区域</t>
  </si>
  <si>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</si>
  <si>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</si>
  <si>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</si>
  <si>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</si>
  <si>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</si>
  <si>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</si>
  <si>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</si>
  <si>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</si>
  <si>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</si>
  <si>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</si>
  <si>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</si>
  <si>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</si>
  <si>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</si>
  <si>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</si>
  <si>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</si>
  <si>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</si>
  <si>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</si>
  <si>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</si>
  <si>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・フリガナは全角で正確にご入力ください。</t>
    <rPh sb="7" eb="9">
      <t>ゼンカク</t>
    </rPh>
    <rPh sb="10" eb="12">
      <t>セイカク</t>
    </rPh>
    <rPh sb="14" eb="16">
      <t>ニュウリョク</t>
    </rPh>
    <phoneticPr fontId="3"/>
  </si>
  <si>
    <t>　・応募に係る連絡先は、平日昼間に連絡のとれる連絡先をご入力ください。</t>
    <rPh sb="28" eb="30">
      <t>ニュウリョク</t>
    </rPh>
    <phoneticPr fontId="3"/>
  </si>
  <si>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</si>
  <si>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</si>
  <si>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</si>
  <si>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</si>
  <si>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</si>
  <si>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</si>
  <si>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</si>
  <si>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基本計画・基本設計・実施設計</t>
    <rPh sb="0" eb="4">
      <t>キホンケイカク</t>
    </rPh>
    <rPh sb="5" eb="9">
      <t>キホンセッケイ</t>
    </rPh>
    <rPh sb="10" eb="14">
      <t>ジッシセッケイ</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</si>
  <si>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</si>
  <si>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</si>
  <si>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</si>
  <si>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</si>
  <si>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</si>
  <si>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</si>
  <si>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</si>
  <si>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</si>
  <si>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</si>
  <si>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</si>
  <si>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</si>
  <si>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</si>
  <si>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</si>
  <si>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件数：</t>
    <rPh sb="0" eb="2">
      <t>ケンスウ</t>
    </rPh>
    <phoneticPr fontId="3"/>
  </si>
  <si>
    <t>①応募用紙１（応募作品の概要）</t>
    <rPh sb="1" eb="3">
      <t>オウボ</t>
    </rPh>
    <rPh sb="3" eb="5">
      <t>ヨウシ</t>
    </rPh>
    <phoneticPr fontId="3"/>
  </si>
  <si>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</si>
  <si>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</si>
  <si>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</si>
  <si>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</si>
  <si>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</si>
  <si>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</si>
  <si>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</si>
  <si>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</si>
  <si>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</si>
  <si>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</si>
  <si>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</si>
  <si>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</si>
  <si>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</si>
  <si>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</si>
  <si>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</si>
  <si>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</si>
  <si>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</si>
  <si>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</si>
  <si>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</si>
  <si>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</si>
  <si>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</si>
  <si>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</si>
  <si>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</si>
  <si>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</si>
  <si>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</si>
  <si>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</si>
  <si>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</si>
  <si>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</si>
  <si>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</si>
  <si>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</si>
  <si>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</si>
  <si>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</si>
  <si>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</si>
  <si>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</si>
  <si>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</si>
  <si>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</si>
  <si>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</si>
  <si>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</si>
  <si>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</si>
  <si>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</si>
  <si>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</si>
  <si>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</si>
  <si>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</si>
  <si>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</si>
  <si>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</si>
  <si>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</si>
  <si>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</si>
  <si>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・「連名者2～4」の欄にその他の企業の名称、代表者名、担当者名、連絡先等を記載してください。</t>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</si>
  <si>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</si>
  <si>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</si>
  <si>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</si>
  <si>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</si>
  <si>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「構成団体2～3」の欄に、その他構成団体の「企業・団体名」、「代表者名」、「担当者名」、「連絡先」等を記載してください。</t>
    <rPh sb="2" eb="4">
      <t>コウセイ</t>
    </rPh>
    <rPh sb="4" eb="6">
      <t>ダンタイ</t>
    </rPh>
    <rPh sb="17" eb="21">
      <t>コウセイダンタイ</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</si>
  <si>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</si>
  <si>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　・「*応募者」欄に応募者である「共同企業体名」「代表者名」を記載するとともに、代表企業選択欄で代表企業である構成団体を
　　選択してください。</t>
    <rPh sb="6" eb="7">
      <t>シャ</t>
    </rPh>
    <rPh sb="10" eb="13">
      <t>オウボシャ</t>
    </rPh>
    <rPh sb="17" eb="22">
      <t>キョウドウキギョウタイ</t>
    </rPh>
    <rPh sb="22" eb="23">
      <t>メイ</t>
    </rPh>
    <rPh sb="31" eb="33">
      <t>キサイ</t>
    </rPh>
    <rPh sb="44" eb="46">
      <t>センタク</t>
    </rPh>
    <rPh sb="46" eb="47">
      <t>ラン</t>
    </rPh>
    <rPh sb="55" eb="57">
      <t>コウセイ</t>
    </rPh>
    <rPh sb="57" eb="59">
      <t>ダンタイ</t>
    </rPh>
    <rPh sb="63" eb="65">
      <t>センタク</t>
    </rPh>
    <phoneticPr fontId="3"/>
  </si>
  <si>
    <t>　・「*応募担当（連名者1）」の「企業・団体名」、「代表者名」、「応募資料作成者（担当者）」、「連絡先」等を記載してくだ
　　さい。</t>
    <rPh sb="4" eb="8">
      <t>オウボタントウ</t>
    </rPh>
    <rPh sb="9" eb="12">
      <t>レンメイシャ</t>
    </rPh>
    <rPh sb="17" eb="19">
      <t>キギョウ</t>
    </rPh>
    <rPh sb="33" eb="37">
      <t>オウボシリョウ</t>
    </rPh>
    <rPh sb="37" eb="40">
      <t>サクセイシャ</t>
    </rPh>
    <rPh sb="41" eb="44">
      <t>タントウシャ</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</si>
  <si>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</si>
  <si>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・応募団体：は「表紙」の「応募者名」が転載されます。</t>
    <rPh sb="1" eb="3">
      <t>オウボ</t>
    </rPh>
    <rPh sb="3" eb="5">
      <t>ダンタイ</t>
    </rPh>
    <rPh sb="8" eb="10">
      <t>ヒョウシ</t>
    </rPh>
    <rPh sb="13" eb="16">
      <t>オウボシャ</t>
    </rPh>
    <rPh sb="16" eb="17">
      <t>メイ</t>
    </rPh>
    <rPh sb="19" eb="21">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</si>
  <si>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</si>
  <si>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</si>
  <si>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</si>
  <si>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</si>
  <si>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①応募用紙 ３（2）</t>
    <rPh sb="1" eb="3">
      <t>オウボ</t>
    </rPh>
    <rPh sb="3" eb="5">
      <t>ヨウシ</t>
    </rPh>
    <phoneticPr fontId="4"/>
  </si>
  <si>
    <t>　応募用紙３(1)</t>
    <phoneticPr fontId="3"/>
  </si>
  <si>
    <t>　応募用紙３(2)</t>
    <phoneticPr fontId="3"/>
  </si>
  <si>
    <t>・作品名：は「表紙」の「作品名」が転載されます。</t>
    <rPh sb="1" eb="4">
      <t>サクヒンメイ</t>
    </rPh>
    <rPh sb="7" eb="9">
      <t>ヒョウシ</t>
    </rPh>
    <rPh sb="12" eb="15">
      <t>サクヒンメイ</t>
    </rPh>
    <rPh sb="17" eb="19">
      <t>テンサイ</t>
    </rPh>
    <phoneticPr fontId="3"/>
  </si>
  <si>
    <r>
      <t xml:space="preserve">　（設計図書の位置図を利用しても構いません）　（基本 </t>
    </r>
    <r>
      <rPr>
        <b/>
        <sz val="10"/>
        <rFont val="ＭＳ 明朝"/>
        <family val="1"/>
        <charset val="128"/>
      </rPr>
      <t>Ａ４版（片面）</t>
    </r>
    <r>
      <rPr>
        <b/>
        <u/>
        <sz val="10"/>
        <color indexed="10"/>
        <rFont val="ＭＳ 明朝"/>
        <family val="1"/>
        <charset val="128"/>
      </rPr>
      <t>１枚</t>
    </r>
    <r>
      <rPr>
        <sz val="10"/>
        <rFont val="ＭＳ 明朝"/>
        <family val="1"/>
        <charset val="128"/>
      </rPr>
      <t>）</t>
    </r>
    <rPh sb="24" eb="26">
      <t>キホン</t>
    </rPh>
    <rPh sb="31" eb="33">
      <t>カタメン</t>
    </rPh>
    <rPh sb="35" eb="36">
      <t>マイ</t>
    </rPh>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</si>
  <si>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</si>
  <si>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</si>
  <si>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</si>
  <si>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図面等</t>
    <phoneticPr fontId="3"/>
  </si>
  <si>
    <r>
      <t>　（</t>
    </r>
    <r>
      <rPr>
        <b/>
        <sz val="10"/>
        <rFont val="ＭＳ 明朝"/>
        <family val="1"/>
        <charset val="128"/>
      </rPr>
      <t>Ａ４版（片面）</t>
    </r>
    <r>
      <rPr>
        <b/>
        <u/>
        <sz val="10"/>
        <color indexed="10"/>
        <rFont val="ＭＳ 明朝"/>
        <family val="1"/>
        <charset val="128"/>
      </rPr>
      <t>４枚</t>
    </r>
    <r>
      <rPr>
        <b/>
        <sz val="10"/>
        <rFont val="ＭＳ 明朝"/>
        <family val="1"/>
        <charset val="128"/>
      </rPr>
      <t>　又は　Ａ３版（片面）</t>
    </r>
    <r>
      <rPr>
        <b/>
        <u/>
        <sz val="10"/>
        <color rgb="FFFF0000"/>
        <rFont val="ＭＳ 明朝"/>
        <family val="1"/>
        <charset val="128"/>
      </rPr>
      <t>２枚</t>
    </r>
    <r>
      <rPr>
        <b/>
        <sz val="10"/>
        <rFont val="ＭＳ 明朝"/>
        <family val="1"/>
        <charset val="128"/>
      </rPr>
      <t>　まで</t>
    </r>
    <r>
      <rPr>
        <sz val="10"/>
        <rFont val="ＭＳ 明朝"/>
        <family val="1"/>
        <charset val="128"/>
      </rPr>
      <t>）</t>
    </r>
    <rPh sb="4" eb="5">
      <t>バン</t>
    </rPh>
    <rPh sb="12" eb="13">
      <t>マタ</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</si>
  <si>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</si>
  <si>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</si>
  <si>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</si>
  <si>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</si>
  <si>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</si>
  <si>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</si>
  <si>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</si>
  <si>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r>
      <t xml:space="preserve">　面積(延長)：約　　ha　(　　　　　ｍ)　 </t>
    </r>
    <r>
      <rPr>
        <sz val="9"/>
        <rFont val="ＭＳ 明朝"/>
        <family val="1"/>
        <charset val="128"/>
      </rPr>
      <t>注：面積又は延長のどちらかを記載</t>
    </r>
    <rPh sb="1" eb="3">
      <t>メンセキ</t>
    </rPh>
    <rPh sb="4" eb="6">
      <t>エンチョウ</t>
    </rPh>
    <rPh sb="8" eb="9">
      <t>ヤク</t>
    </rPh>
    <rPh sb="24" eb="25">
      <t>チュウ</t>
    </rPh>
    <rPh sb="26" eb="28">
      <t>メンセキ</t>
    </rPh>
    <rPh sb="28" eb="29">
      <t>マタ</t>
    </rPh>
    <rPh sb="30" eb="32">
      <t>エンチョウ</t>
    </rPh>
    <rPh sb="38" eb="40">
      <t>キサイ</t>
    </rPh>
    <phoneticPr fontId="3"/>
  </si>
  <si>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</si>
  <si>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</si>
  <si>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</si>
  <si>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</si>
  <si>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</si>
  <si>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</si>
  <si>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</si>
  <si>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</si>
  <si>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</si>
  <si>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</si>
  <si>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</si>
  <si>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</si>
  <si>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</si>
  <si>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</si>
  <si>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</si>
  <si>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</si>
  <si>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2" eb="84">
      <t>ニュウショウ</t>
    </rPh>
    <rPh sb="89" eb="91">
      <t>バアイ</t>
    </rPh>
    <phoneticPr fontId="3"/>
  </si>
  <si>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</si>
  <si>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</si>
  <si>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</si>
  <si>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</si>
  <si>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</si>
  <si>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</si>
  <si>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</si>
  <si>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</si>
  <si>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</si>
  <si>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</si>
  <si>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</si>
  <si>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</si>
  <si>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　（ファイル綴じやステープラー留めはしないでください。）</t>
  </si>
  <si>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</si>
  <si>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</si>
  <si>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</si>
  <si>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</si>
  <si>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</si>
  <si>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</si>
  <si>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</si>
  <si>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・作品名称、フリガナ欄は 「応募資料１」の「作品名称」欄、「フリガナ」欄から転載されます。</t>
    <rPh sb="10" eb="11">
      <t>ラン</t>
    </rPh>
    <rPh sb="14" eb="18">
      <t>オウボシリョウ</t>
    </rPh>
    <rPh sb="27" eb="28">
      <t>ラン</t>
    </rPh>
    <rPh sb="35" eb="36">
      <t>ラン</t>
    </rPh>
    <rPh sb="38" eb="40">
      <t>テンサイ</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</si>
  <si>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</si>
  <si>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</si>
  <si>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</si>
  <si>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</si>
  <si>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</si>
  <si>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</si>
  <si>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</si>
  <si>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</si>
  <si>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</si>
  <si>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</si>
  <si>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</si>
  <si>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</si>
  <si>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</si>
  <si>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</si>
  <si>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</si>
  <si>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</si>
  <si>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</si>
  <si>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</si>
  <si>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</si>
  <si>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</si>
  <si>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</si>
  <si>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</si>
  <si>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</si>
  <si>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</si>
  <si>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</si>
  <si>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</si>
  <si>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</si>
  <si>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</si>
  <si>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</si>
  <si>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</si>
  <si>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</si>
  <si>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</si>
  <si>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</si>
  <si>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</si>
  <si>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</si>
  <si>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</si>
  <si>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</si>
  <si>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</si>
  <si>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</si>
  <si>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</si>
  <si>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</si>
  <si>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</si>
  <si>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r>
      <rPr>
        <b/>
        <sz val="10"/>
        <rFont val="ＭＳ 明朝"/>
        <family val="1"/>
        <charset val="128"/>
      </rPr>
      <t>・所属団体確認（応募用紙２－４</t>
    </r>
    <r>
      <rPr>
        <sz val="10"/>
        <rFont val="ＭＳ 明朝"/>
        <family val="1"/>
        <charset val="128"/>
      </rPr>
      <t>）応募団体が所属する団体がある場合「〇」つけてください。</t>
    </r>
    <rPh sb="1" eb="5">
      <t>ショゾクダンタイ</t>
    </rPh>
    <rPh sb="5" eb="7">
      <t>カクニン</t>
    </rPh>
    <rPh sb="16" eb="20">
      <t>オウボダンタイ</t>
    </rPh>
    <rPh sb="21" eb="23">
      <t>ショゾク</t>
    </rPh>
    <rPh sb="25" eb="27">
      <t>ダンタイ</t>
    </rPh>
    <rPh sb="30" eb="32">
      <t>バアイ</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</si>
  <si>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</si>
  <si>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</si>
  <si>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</si>
  <si>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</si>
  <si>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</si>
  <si>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</si>
  <si>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</si>
  <si>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</si>
  <si>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</si>
  <si>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</si>
  <si>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</si>
  <si>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</si>
  <si>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</si>
  <si>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</si>
  <si>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</si>
  <si>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</si>
  <si>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</si>
  <si>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</si>
  <si>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</si>
  <si>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</si>
  <si>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 あり</t>
    <phoneticPr fontId="3"/>
  </si>
  <si>
    <t>□ なし</t>
    <phoneticPr fontId="3"/>
  </si>
  <si>
    <t>☑ 竣工した</t>
    <phoneticPr fontId="3"/>
  </si>
  <si>
    <t xml:space="preserve">  ☑ 未竣工となった</t>
    <phoneticPr fontId="3"/>
  </si>
  <si>
    <t>②応募用紙 ４</t>
    <phoneticPr fontId="4"/>
  </si>
  <si>
    <t>☑</t>
    <phoneticPr fontId="3"/>
  </si>
  <si>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</si>
  <si>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</si>
  <si>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</si>
  <si>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</si>
  <si>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</si>
  <si>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</si>
  <si>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</si>
  <si>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</si>
  <si>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</si>
  <si>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</si>
  <si>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</si>
  <si>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</si>
  <si>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</si>
  <si>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</si>
  <si>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</si>
  <si>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</si>
  <si>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</si>
  <si>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</si>
  <si>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</si>
  <si>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</si>
  <si>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</si>
  <si>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 xml:space="preserve"> &lt; 全域 ・ 一部区域 &gt; &lt;主として維持管理 ・ 主として運営管理 ・ 維持管理、運営管理とも &gt;</t>
    <rPh sb="3" eb="4">
      <t>ゼン</t>
    </rPh>
    <rPh sb="4" eb="5">
      <t>イキ</t>
    </rPh>
    <rPh sb="8" eb="10">
      <t>イチブ</t>
    </rPh>
    <rPh sb="10" eb="12">
      <t>クイキ</t>
    </rPh>
    <rPh sb="16" eb="17">
      <t>シュ</t>
    </rPh>
    <rPh sb="20" eb="22">
      <t>イジ</t>
    </rPh>
    <rPh sb="22" eb="24">
      <t>カンリ</t>
    </rPh>
    <rPh sb="27" eb="28">
      <t>シュ</t>
    </rPh>
    <rPh sb="31" eb="33">
      <t>ウンエイ</t>
    </rPh>
    <rPh sb="33" eb="35">
      <t>カンリ</t>
    </rPh>
    <rPh sb="38" eb="40">
      <t>イジ</t>
    </rPh>
    <rPh sb="40" eb="42">
      <t>カンリ</t>
    </rPh>
    <rPh sb="43" eb="45">
      <t>ウンエイ</t>
    </rPh>
    <rPh sb="45" eb="47">
      <t>カンリ</t>
    </rPh>
    <phoneticPr fontId="3"/>
  </si>
  <si>
    <t xml:space="preserve"> ﾘﾆｭｰｱﾙ</t>
    <phoneticPr fontId="3"/>
  </si>
  <si>
    <t>令和8年度　第42回都市公園等コンクール　『④管理運営部門』</t>
    <rPh sb="0" eb="2">
      <t>レイワ</t>
    </rPh>
    <rPh sb="3" eb="5">
      <t>ネンド</t>
    </rPh>
    <rPh sb="6" eb="7">
      <t>ダイ</t>
    </rPh>
    <rPh sb="9" eb="10">
      <t>カイ</t>
    </rPh>
    <rPh sb="10" eb="12">
      <t>トシ</t>
    </rPh>
    <rPh sb="12" eb="14">
      <t>コウエン</t>
    </rPh>
    <rPh sb="14" eb="15">
      <t>トウ</t>
    </rPh>
    <phoneticPr fontId="3"/>
  </si>
  <si>
    <t>④ 応募用紙 １</t>
    <rPh sb="2" eb="4">
      <t>オウボ</t>
    </rPh>
    <rPh sb="4" eb="6">
      <t>ヨウシ</t>
    </rPh>
    <phoneticPr fontId="4"/>
  </si>
  <si>
    <t>管理運営費</t>
    <rPh sb="0" eb="1">
      <t>カン</t>
    </rPh>
    <rPh sb="1" eb="2">
      <t>リ</t>
    </rPh>
    <rPh sb="2" eb="5">
      <t>ウンエイヒ</t>
    </rPh>
    <phoneticPr fontId="3"/>
  </si>
  <si>
    <t xml:space="preserve">「全　域」 </t>
    <phoneticPr fontId="3"/>
  </si>
  <si>
    <t>「一部区域」</t>
    <phoneticPr fontId="3"/>
  </si>
  <si>
    <t>「新　設」</t>
    <phoneticPr fontId="3"/>
  </si>
  <si>
    <t xml:space="preserve"> 「ﾘﾆｭｰｱﾙ」</t>
    <phoneticPr fontId="3"/>
  </si>
  <si>
    <t>「主として維持管理」</t>
    <phoneticPr fontId="3"/>
  </si>
  <si>
    <t>「主として運営管理」</t>
    <rPh sb="1" eb="2">
      <t>シュ</t>
    </rPh>
    <rPh sb="5" eb="7">
      <t>ウンエイ</t>
    </rPh>
    <rPh sb="7" eb="9">
      <t>カンリ</t>
    </rPh>
    <phoneticPr fontId="3"/>
  </si>
  <si>
    <t xml:space="preserve">「維持管理、運営管理とも」 </t>
    <phoneticPr fontId="3"/>
  </si>
  <si>
    <t>　　　　万円／年</t>
    <rPh sb="4" eb="5">
      <t>マン</t>
    </rPh>
    <rPh sb="5" eb="6">
      <t>エン</t>
    </rPh>
    <rPh sb="7" eb="8">
      <t>ネン</t>
    </rPh>
    <phoneticPr fontId="3"/>
  </si>
  <si>
    <t>対象公園（施設）の：</t>
    <phoneticPr fontId="3"/>
  </si>
  <si>
    <t>　管理内容：</t>
    <rPh sb="1" eb="5">
      <t>カンリナイヨウ</t>
    </rPh>
    <phoneticPr fontId="3"/>
  </si>
  <si>
    <t>　補足：</t>
    <rPh sb="1" eb="3">
      <t>ホソク</t>
    </rPh>
    <phoneticPr fontId="4"/>
  </si>
  <si>
    <r>
      <rPr>
        <b/>
        <sz val="11"/>
        <rFont val="ＭＳ 明朝"/>
        <family val="1"/>
        <charset val="128"/>
      </rPr>
      <t>２．管理運営期間</t>
    </r>
    <r>
      <rPr>
        <sz val="11"/>
        <rFont val="ＭＳ 明朝"/>
        <family val="1"/>
        <charset val="128"/>
      </rPr>
      <t>に間違いがないかご確認ください。</t>
    </r>
    <rPh sb="2" eb="4">
      <t>カンリ</t>
    </rPh>
    <rPh sb="4" eb="6">
      <t>ウンエイ</t>
    </rPh>
    <rPh sb="6" eb="8">
      <t>キカン</t>
    </rPh>
    <phoneticPr fontId="3"/>
  </si>
  <si>
    <t xml:space="preserve">  　作品の供用開始：</t>
    <rPh sb="3" eb="5">
      <t>サクヒン</t>
    </rPh>
    <rPh sb="6" eb="8">
      <t>キョウヨウ</t>
    </rPh>
    <rPh sb="8" eb="10">
      <t>カイシ</t>
    </rPh>
    <phoneticPr fontId="3"/>
  </si>
  <si>
    <t>管理運営期間：</t>
    <rPh sb="0" eb="6">
      <t>カンリウンエイキカン</t>
    </rPh>
    <phoneticPr fontId="3"/>
  </si>
  <si>
    <t>（西暦）    年  月～    年  月</t>
    <rPh sb="1" eb="3">
      <t>セイレキ</t>
    </rPh>
    <rPh sb="8" eb="9">
      <t>ネン</t>
    </rPh>
    <rPh sb="11" eb="12">
      <t>ツキ</t>
    </rPh>
    <phoneticPr fontId="3"/>
  </si>
  <si>
    <t>管理運営期間：</t>
    <rPh sb="0" eb="2">
      <t>カンリ</t>
    </rPh>
    <rPh sb="2" eb="4">
      <t>ウンエイ</t>
    </rPh>
    <rPh sb="4" eb="6">
      <t>キカン</t>
    </rPh>
    <phoneticPr fontId="3"/>
  </si>
  <si>
    <t>（西暦）    年  月</t>
    <rPh sb="1" eb="3">
      <t>セイレキ</t>
    </rPh>
    <rPh sb="8" eb="9">
      <t>ネン</t>
    </rPh>
    <rPh sb="11" eb="12">
      <t>ツキ</t>
    </rPh>
    <phoneticPr fontId="4"/>
  </si>
  <si>
    <r>
      <rPr>
        <b/>
        <sz val="11"/>
        <rFont val="ＭＳ 明朝"/>
        <family val="1"/>
        <charset val="128"/>
      </rPr>
      <t>３．管理運営費</t>
    </r>
    <r>
      <rPr>
        <sz val="11"/>
        <rFont val="ＭＳ 明朝"/>
        <family val="1"/>
        <charset val="128"/>
      </rPr>
      <t>に間違いがないかご確認下さい。</t>
    </r>
    <rPh sb="2" eb="4">
      <t>カンリ</t>
    </rPh>
    <rPh sb="4" eb="6">
      <t>ウンエイ</t>
    </rPh>
    <rPh sb="6" eb="7">
      <t>ヒ</t>
    </rPh>
    <phoneticPr fontId="3"/>
  </si>
  <si>
    <t>　　管理運営費：</t>
    <rPh sb="2" eb="7">
      <t>カンリウンエイヒ</t>
    </rPh>
    <phoneticPr fontId="4"/>
  </si>
  <si>
    <t>　万円／年</t>
    <rPh sb="4" eb="5">
      <t>ネン</t>
    </rPh>
    <phoneticPr fontId="3"/>
  </si>
  <si>
    <t xml:space="preserve">４．管理業務期間中に何かトラブル(事故等)が起きたかどうかお答え下さい。 </t>
    <rPh sb="2" eb="6">
      <t>カンリギョウム</t>
    </rPh>
    <phoneticPr fontId="3"/>
  </si>
  <si>
    <r>
      <t>　　起きた場合には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7" eb="28">
      <t>ゴ</t>
    </rPh>
    <rPh sb="28" eb="31">
      <t>カイケツトウ</t>
    </rPh>
    <phoneticPr fontId="3"/>
  </si>
  <si>
    <t>５．指名停止・営業停止の措置</t>
    <phoneticPr fontId="3"/>
  </si>
  <si>
    <t>　(主として維持管理 / 主として運営管理 / 維持管理、運営管理とも)から選択</t>
    <rPh sb="2" eb="3">
      <t>シュ</t>
    </rPh>
    <rPh sb="38" eb="40">
      <t>センタク</t>
    </rPh>
    <phoneticPr fontId="3"/>
  </si>
  <si>
    <r>
      <t xml:space="preserve">句読点含む40字以内で記入 </t>
    </r>
    <r>
      <rPr>
        <sz val="11"/>
        <color rgb="FFFF0000"/>
        <rFont val="ＭＳ Ｐゴシック"/>
        <family val="3"/>
        <charset val="128"/>
      </rPr>
      <t>(任意）</t>
    </r>
    <rPh sb="3" eb="4">
      <t>フク</t>
    </rPh>
    <rPh sb="7" eb="8">
      <t>ジ</t>
    </rPh>
    <rPh sb="8" eb="10">
      <t>イナイ</t>
    </rPh>
    <rPh sb="11" eb="13">
      <t>キニュウ</t>
    </rPh>
    <rPh sb="15" eb="17">
      <t>ニンイ</t>
    </rPh>
    <phoneticPr fontId="3"/>
  </si>
  <si>
    <r>
      <t>・応募用紙は初めに</t>
    </r>
    <r>
      <rPr>
        <b/>
        <u/>
        <sz val="10"/>
        <color rgb="FFFF0000"/>
        <rFont val="ＭＳ 明朝"/>
        <family val="1"/>
        <charset val="128"/>
      </rPr>
      <t>「応募形態」シート</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9" eb="21">
      <t>ニュウリョク</t>
    </rPh>
    <rPh sb="21" eb="22">
      <t>ゴ</t>
    </rPh>
    <rPh sb="23" eb="27">
      <t>オウボヨウシ</t>
    </rPh>
    <rPh sb="31" eb="35">
      <t>オウボヨウシ</t>
    </rPh>
    <rPh sb="38" eb="39">
      <t>ジュン</t>
    </rPh>
    <rPh sb="40" eb="42">
      <t>ニュウリョク</t>
    </rPh>
    <rPh sb="43" eb="45">
      <t>サイゴ</t>
    </rPh>
    <rPh sb="47" eb="49">
      <t>ヒョウシ</t>
    </rPh>
    <rPh sb="51" eb="53">
      <t>ニュウリョク</t>
    </rPh>
    <phoneticPr fontId="3"/>
  </si>
  <si>
    <t>・「作品の内容」は対象公園（施設）の（全域or一部区域）、管理内容が(維持管理or運営管理or維持・運営両方)を選択してください。</t>
    <rPh sb="2" eb="4">
      <t>サクヒン</t>
    </rPh>
    <rPh sb="5" eb="7">
      <t>ナイヨウ</t>
    </rPh>
    <rPh sb="9" eb="11">
      <t>タイショウ</t>
    </rPh>
    <rPh sb="11" eb="13">
      <t>コウエン</t>
    </rPh>
    <rPh sb="14" eb="16">
      <t>シセツ</t>
    </rPh>
    <rPh sb="19" eb="21">
      <t>ゼンイキ</t>
    </rPh>
    <rPh sb="23" eb="27">
      <t>イチブクイキ</t>
    </rPh>
    <rPh sb="56" eb="58">
      <t>センタク</t>
    </rPh>
    <phoneticPr fontId="3"/>
  </si>
  <si>
    <r>
      <t>・</t>
    </r>
    <r>
      <rPr>
        <b/>
        <sz val="10"/>
        <color rgb="FF000000"/>
        <rFont val="ＭＳ 明朝"/>
        <family val="1"/>
        <charset val="128"/>
      </rPr>
      <t>「１.応募対象」「２．管理運営期間」「３．管理運営費」</t>
    </r>
    <r>
      <rPr>
        <sz val="10"/>
        <color rgb="FF000000"/>
        <rFont val="ＭＳ 明朝"/>
        <family val="1"/>
        <charset val="128"/>
      </rPr>
      <t>は「応募用紙１」で記入・選択した内容が転載されます。</t>
    </r>
    <rPh sb="30" eb="34">
      <t>オウボヨウシ</t>
    </rPh>
    <rPh sb="37" eb="39">
      <t>キニュウ</t>
    </rPh>
    <rPh sb="40" eb="42">
      <t>センタク</t>
    </rPh>
    <rPh sb="44" eb="46">
      <t>ナイヨウ</t>
    </rPh>
    <rPh sb="47" eb="49">
      <t>テンサイ</t>
    </rPh>
    <phoneticPr fontId="3"/>
  </si>
  <si>
    <t>※３）応募資料作成者は「応募用紙２」の「応募資料作成者（担当者）」をお書きください。</t>
    <rPh sb="1" eb="5">
      <t>オウボケイタイ</t>
    </rPh>
    <rPh sb="5" eb="6">
      <t>ラン</t>
    </rPh>
    <phoneticPr fontId="3"/>
  </si>
  <si>
    <t>・応募形態欄は「応募形態」シートから転載されます。</t>
    <rPh sb="1" eb="5">
      <t>オウボケイタイ</t>
    </rPh>
    <rPh sb="5" eb="6">
      <t>ラン</t>
    </rPh>
    <phoneticPr fontId="3"/>
  </si>
  <si>
    <t>「応募形態」シートより転載</t>
    <rPh sb="1" eb="5">
      <t>オウボケイタイ</t>
    </rPh>
    <rPh sb="11" eb="13">
      <t>テンサイ</t>
    </rPh>
    <phoneticPr fontId="3"/>
  </si>
  <si>
    <t>●管理運営部門</t>
    <rPh sb="1" eb="3">
      <t>カンリ</t>
    </rPh>
    <rPh sb="3" eb="5">
      <t>ウンエイ</t>
    </rPh>
    <rPh sb="5" eb="7">
      <t>ブモン</t>
    </rPh>
    <phoneticPr fontId="3"/>
  </si>
  <si>
    <t>④管理運営部門：必須:④応募用紙１、④応募用紙２（応募用紙２－１ or 応募用紙２－２ or 応募用紙２－３）、</t>
    <rPh sb="1" eb="5">
      <t>カンリウンエイ</t>
    </rPh>
    <rPh sb="5" eb="7">
      <t>ブモン</t>
    </rPh>
    <rPh sb="8" eb="10">
      <t>ヒッス</t>
    </rPh>
    <rPh sb="19" eb="23">
      <t>オウボヨウシ</t>
    </rPh>
    <phoneticPr fontId="3"/>
  </si>
  <si>
    <r>
      <t>・管理・運営の内容、特徴等を記述したもの。（様式自由）　（</t>
    </r>
    <r>
      <rPr>
        <b/>
        <sz val="10"/>
        <color indexed="8"/>
        <rFont val="ＭＳ 明朝"/>
        <family val="1"/>
        <charset val="128"/>
      </rPr>
      <t>Ａ４版（片面）</t>
    </r>
    <r>
      <rPr>
        <b/>
        <u/>
        <sz val="10"/>
        <color indexed="10"/>
        <rFont val="ＭＳ 明朝"/>
        <family val="1"/>
        <charset val="128"/>
      </rPr>
      <t>３枚</t>
    </r>
    <r>
      <rPr>
        <b/>
        <u/>
        <sz val="10"/>
        <color indexed="8"/>
        <rFont val="ＭＳ 明朝"/>
        <family val="1"/>
        <charset val="128"/>
      </rPr>
      <t>まで</t>
    </r>
    <r>
      <rPr>
        <sz val="10"/>
        <color indexed="8"/>
        <rFont val="ＭＳ 明朝"/>
        <family val="1"/>
        <charset val="128"/>
      </rPr>
      <t>）</t>
    </r>
    <rPh sb="38" eb="40">
      <t>キホン</t>
    </rPh>
    <phoneticPr fontId="3"/>
  </si>
  <si>
    <r>
      <t>・対象公園全体平面図。（パンフレット等を利用しても構いません）（</t>
    </r>
    <r>
      <rPr>
        <b/>
        <sz val="10"/>
        <rFont val="ＭＳ 明朝"/>
        <family val="1"/>
        <charset val="128"/>
      </rPr>
      <t>Ａ３版（片面）　</t>
    </r>
    <r>
      <rPr>
        <b/>
        <u/>
        <sz val="10"/>
        <color rgb="FFFF0000"/>
        <rFont val="ＭＳ 明朝"/>
        <family val="1"/>
        <charset val="128"/>
      </rPr>
      <t>１枚</t>
    </r>
    <r>
      <rPr>
        <sz val="10"/>
        <rFont val="ＭＳ 明朝"/>
        <family val="1"/>
        <charset val="128"/>
      </rPr>
      <t>）　</t>
    </r>
    <rPh sb="36" eb="38">
      <t>カタメン</t>
    </rPh>
    <phoneticPr fontId="3"/>
  </si>
  <si>
    <t>　既存の図面の縮小コピー等でも構いません。（新たに図面を作成しなくても結構です）</t>
    <phoneticPr fontId="3"/>
  </si>
  <si>
    <t>・管理・運営の実施状況、成果等を把握することができる写真や利用状況や季節ごとの様子等が分かる写真を貼付してください。</t>
    <phoneticPr fontId="3"/>
  </si>
  <si>
    <t>　（写真の大きさ、レイアウト枚数は自由。デジカメ写真、カラーコピー、印刷物からの切り抜きを利用しても構いません）</t>
    <phoneticPr fontId="3"/>
  </si>
  <si>
    <t>・複数の公園を対象としている場合は、主要公園の全体平面図。（パンフレットでも構いません）</t>
  </si>
  <si>
    <t>　　　　　　    　　 ④応募用紙３（応募用紙３(1) 及び 応募用紙３(2)）</t>
    <rPh sb="20" eb="24">
      <t>オウボヨウシ</t>
    </rPh>
    <rPh sb="29" eb="30">
      <t>オヨ</t>
    </rPh>
    <rPh sb="32" eb="36">
      <t>オウボヨウシ</t>
    </rPh>
    <phoneticPr fontId="3"/>
  </si>
  <si>
    <t>　　　　　　　　任意:④応募用紙４</t>
    <rPh sb="8" eb="10">
      <t>ニンイ</t>
    </rPh>
    <phoneticPr fontId="3"/>
  </si>
  <si>
    <r>
      <t>都市公園等コンクール　応募資料作成要領　　</t>
    </r>
    <r>
      <rPr>
        <b/>
        <sz val="12"/>
        <color indexed="10"/>
        <rFont val="ＭＳ ゴシック"/>
        <family val="3"/>
        <charset val="128"/>
      </rPr>
      <t>※要領を一読の上、資料作成へお進みください。　（管理運営部門）　　　　　　　</t>
    </r>
    <rPh sb="0" eb="5">
      <t>トシコウエンナド</t>
    </rPh>
    <rPh sb="22" eb="24">
      <t>ヨウリョウ</t>
    </rPh>
    <rPh sb="25" eb="27">
      <t>イチドク</t>
    </rPh>
    <rPh sb="28" eb="29">
      <t>ウエ</t>
    </rPh>
    <rPh sb="30" eb="32">
      <t>シリョウ</t>
    </rPh>
    <rPh sb="32" eb="34">
      <t>サクセイ</t>
    </rPh>
    <rPh sb="36" eb="37">
      <t>スス</t>
    </rPh>
    <rPh sb="45" eb="47">
      <t>カンリ</t>
    </rPh>
    <rPh sb="47" eb="51">
      <t>ウンエイブモン</t>
    </rPh>
    <phoneticPr fontId="3"/>
  </si>
  <si>
    <t>●「１．」「２．」「３．」に関しコメント等あればご記入ください。</t>
    <rPh sb="14" eb="15">
      <t>カン</t>
    </rPh>
    <rPh sb="20" eb="21">
      <t>トウ</t>
    </rPh>
    <rPh sb="25" eb="27">
      <t>キニュウ</t>
    </rPh>
    <phoneticPr fontId="3"/>
  </si>
  <si>
    <t>④管理運営部門</t>
    <rPh sb="1" eb="5">
      <t>カンリウンエイ</t>
    </rPh>
    <rPh sb="5" eb="7">
      <t>ブモン</t>
    </rPh>
    <phoneticPr fontId="4"/>
  </si>
  <si>
    <t>　（造園ＣＰＤ制度の詳細については　https://www.lacpd.org/　をご覧ください）</t>
    <phoneticPr fontId="3"/>
  </si>
  <si>
    <r>
      <t>・</t>
    </r>
    <r>
      <rPr>
        <b/>
        <sz val="10"/>
        <color rgb="FF000000"/>
        <rFont val="ＭＳ 明朝"/>
        <family val="1"/>
        <charset val="128"/>
      </rPr>
      <t>「４．管理業務期間中のトラブル」「８．指名停止・営業停止の措置」</t>
    </r>
    <r>
      <rPr>
        <sz val="10"/>
        <color rgb="FF000000"/>
        <rFont val="ＭＳ 明朝"/>
        <family val="1"/>
        <charset val="128"/>
      </rPr>
      <t>は「公園（施設）設置者・管理者」にご記入いただき</t>
    </r>
    <rPh sb="4" eb="6">
      <t>カンリ</t>
    </rPh>
    <rPh sb="6" eb="8">
      <t>ギョウム</t>
    </rPh>
    <rPh sb="8" eb="10">
      <t>キカン</t>
    </rPh>
    <rPh sb="10" eb="11">
      <t>チュウ</t>
    </rPh>
    <phoneticPr fontId="3"/>
  </si>
  <si>
    <r>
      <t>　</t>
    </r>
    <r>
      <rPr>
        <sz val="10"/>
        <color rgb="FF000000"/>
        <rFont val="ＭＳ 明朝"/>
        <family val="1"/>
        <charset val="128"/>
      </rPr>
      <t>提出してください。</t>
    </r>
    <rPh sb="1" eb="3">
      <t>テイシュツ</t>
    </rPh>
    <phoneticPr fontId="3"/>
  </si>
  <si>
    <t>・「公園（施設）設置者・管理者」にご記入をいただき提出してください。</t>
    <rPh sb="25" eb="27">
      <t>テイシュツ</t>
    </rPh>
    <phoneticPr fontId="3"/>
  </si>
  <si>
    <r>
      <t>・応募団体、企業の名称は、応募用紙の</t>
    </r>
    <r>
      <rPr>
        <u/>
        <sz val="10"/>
        <color rgb="FFFF0000"/>
        <rFont val="ＭＳ 明朝"/>
        <family val="1"/>
        <charset val="128"/>
      </rPr>
      <t>指定部分以外</t>
    </r>
    <r>
      <rPr>
        <sz val="10"/>
        <color rgb="FF000000"/>
        <rFont val="ＭＳ 明朝"/>
        <family val="1"/>
        <charset val="128"/>
      </rPr>
      <t>には一切記載しないでください。</t>
    </r>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</si>
  <si>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</si>
  <si>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</si>
  <si>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</si>
  <si>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u/>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</si>
  <si>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</si>
  <si>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</si>
  <si>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</si>
  <si>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わかる資料を添付してください。該当しない場合は「なし」を選択してください。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</si>
  <si>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（※公共団体、国が設置者又は管理者にいる場合は必ず公共団体、国にも応募の承諾を得</t>
    </r>
    <r>
      <rPr>
        <sz val="9"/>
        <color rgb="FFFF0000"/>
        <rFont val="ＭＳ 明朝"/>
        <family val="1"/>
        <charset val="128"/>
      </rPr>
      <t xml:space="preserve">
　</t>
    </r>
    <r>
      <rPr>
        <u/>
        <sz val="9"/>
        <color rgb="FFFF0000"/>
        <rFont val="ＭＳ 明朝"/>
        <family val="1"/>
        <charset val="128"/>
      </rPr>
      <t>て下さい。）</t>
    </r>
    <rPh sb="12" eb="14">
      <t>シセツ</t>
    </rPh>
    <rPh sb="38" eb="40">
      <t>シセツ</t>
    </rPh>
    <rPh sb="69" eb="71">
      <t>カクニン</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</si>
  <si>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</si>
  <si>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</si>
  <si>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</si>
  <si>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</si>
  <si>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</si>
  <si>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</si>
  <si>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・公園の一部区域の管理運営の場合は、必ず</t>
    </r>
    <r>
      <rPr>
        <u/>
        <sz val="10"/>
        <color rgb="FFFF0000"/>
        <rFont val="ＭＳ 明朝"/>
        <family val="1"/>
        <charset val="128"/>
      </rPr>
      <t>応募にかかわる対象区域と対象外の区域が明確にわかるよう</t>
    </r>
    <r>
      <rPr>
        <sz val="10"/>
        <rFont val="ＭＳ 明朝"/>
        <family val="1"/>
        <charset val="128"/>
      </rPr>
      <t>図面内に明示してください。</t>
    </r>
    <rPh sb="9" eb="13">
      <t>カンリウンエイ</t>
    </rPh>
    <rPh sb="20" eb="22">
      <t>オウボ</t>
    </rPh>
    <rPh sb="32" eb="35">
      <t>タイショウガイ</t>
    </rPh>
    <rPh sb="36" eb="38">
      <t>クイキ</t>
    </rPh>
    <rPh sb="39" eb="41">
      <t>メイカク</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</si>
  <si>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使用許可等が必要な写真は事前に確認の上、提出してください。</t>
    </r>
    <phoneticPr fontId="3"/>
  </si>
  <si>
    <t>・社会的評価は高いか（利用者数、満足度、メディア露出度　等）</t>
  </si>
  <si>
    <t>・地域への波及効果があるか</t>
  </si>
  <si>
    <t>・創意工夫がなされているか</t>
  </si>
  <si>
    <t>・管理運営費が適切であるか</t>
  </si>
  <si>
    <t>・地域社会との連携、協調が図られているか</t>
  </si>
  <si>
    <t>・公園利用者への優れたサービスが行われているか</t>
  </si>
  <si>
    <t>・安全安心の確保がなされているか</t>
  </si>
  <si>
    <t>・優れた運営管理がなされているか</t>
  </si>
  <si>
    <t>・適切な維持管理がなされているか</t>
  </si>
  <si>
    <t>・適切な管理運営目標の設定と業務のシステムが構築されているか</t>
  </si>
  <si>
    <t>●管理運営部門</t>
    <phoneticPr fontId="3"/>
  </si>
  <si>
    <t>審査のポイント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</si>
</sst>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5">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u/>
      <sz val="10"/>
      <color indexed="8"/>
      <name val="ＭＳ 明朝"/>
      <family val="1"/>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sz val="8"/>
      <color rgb="FFFF0000"/>
      <name val="ＭＳ Ｐゴシック"/>
      <family val="3"/>
      <charset val="128"/>
    </font>
    <font>
      <sz val="11"/>
      <color theme="0"/>
      <name val="ＭＳ Ｐゴシック"/>
      <family val="3"/>
      <charset val="128"/>
    </font>
    <font>
      <sz val="10"/>
      <color rgb="FF000000"/>
      <name val="MS Mincho"/>
      <family val="1"/>
      <charset val="128"/>
    </font>
    <font>
      <u/>
      <sz val="10"/>
      <color rgb="FFFF0000"/>
      <name val="ＭＳ 明朝"/>
      <family val="1"/>
      <charset val="128"/>
    </font>
    <font>
      <u/>
      <sz val="10"/>
      <name val="ＭＳ 明朝"/>
      <family val="1"/>
      <charset val="128"/>
    </font>
    <font>
      <u/>
      <sz val="9"/>
      <color rgb="FFFF0000"/>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right style="medium">
        <color rgb="FF000000"/>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841">
    <xf numFmtId="0" fontId="0" fillId="0" borderId="0" xfId="0">
      <alignment vertical="center"/>
    </xf>
    <xf numFmtId="0" fontId="5" fillId="0" borderId="0" xfId="1" applyFont="1">
      <alignment vertical="center"/>
    </xf>
    <xf numFmtId="0" fontId="7" fillId="0" borderId="0" xfId="1" applyFont="1">
      <alignment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5" fillId="0" borderId="11" xfId="1" applyFont="1" applyBorder="1" applyAlignment="1">
      <alignment horizontal="center" vertical="center"/>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47" fillId="0" borderId="32" xfId="0" applyFont="1" applyBorder="1" applyAlignment="1">
      <alignment horizontal="left" vertical="center" wrapText="1"/>
    </xf>
    <xf numFmtId="0" fontId="5" fillId="0" borderId="32" xfId="0" applyFont="1" applyBorder="1" applyAlignment="1">
      <alignment horizontal="left" vertical="top" wrapText="1"/>
    </xf>
    <xf numFmtId="0" fontId="5" fillId="0" borderId="33" xfId="0" applyFont="1" applyBorder="1" applyAlignment="1">
      <alignment vertical="top" wrapText="1"/>
    </xf>
    <xf numFmtId="0" fontId="47" fillId="0" borderId="33"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6" fillId="0" borderId="9" xfId="0" applyFont="1" applyBorder="1" applyAlignment="1">
      <alignment horizontal="center" vertical="center"/>
    </xf>
    <xf numFmtId="0" fontId="46"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1"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1"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7" fillId="0" borderId="29" xfId="0" applyFont="1" applyBorder="1" applyAlignment="1">
      <alignment horizontal="justify" vertical="center" wrapText="1"/>
    </xf>
    <xf numFmtId="0" fontId="47" fillId="0" borderId="30" xfId="0" applyFont="1" applyBorder="1" applyAlignment="1">
      <alignment horizontal="justify" vertical="center" wrapText="1"/>
    </xf>
    <xf numFmtId="0" fontId="47"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9"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47" fillId="0" borderId="30" xfId="0" applyFont="1" applyBorder="1" applyAlignment="1">
      <alignment horizontal="left" vertical="center" wrapText="1"/>
    </xf>
    <xf numFmtId="0" fontId="47"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3" fillId="4" borderId="1" xfId="0" applyFont="1" applyFill="1" applyBorder="1" applyAlignment="1">
      <alignment horizontal="center" vertical="center"/>
    </xf>
    <xf numFmtId="0" fontId="53" fillId="4" borderId="1" xfId="0" applyFont="1" applyFill="1" applyBorder="1" applyAlignment="1">
      <alignment horizontal="center" vertical="center" shrinkToFit="1"/>
    </xf>
    <xf numFmtId="0" fontId="53" fillId="4"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49" fontId="54" fillId="6" borderId="1" xfId="0" applyNumberFormat="1" applyFont="1" applyFill="1" applyBorder="1" applyAlignment="1">
      <alignment horizontal="center" vertical="center" wrapText="1"/>
    </xf>
    <xf numFmtId="0" fontId="53" fillId="6"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6" fillId="7" borderId="1" xfId="0" applyFont="1" applyFill="1" applyBorder="1" applyAlignment="1">
      <alignment horizontal="center" vertical="center"/>
    </xf>
    <xf numFmtId="0" fontId="57" fillId="0" borderId="1" xfId="0" applyFont="1" applyBorder="1" applyAlignment="1">
      <alignment horizontal="center" vertical="center" shrinkToFit="1"/>
    </xf>
    <xf numFmtId="0" fontId="53"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9"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3" fillId="4" borderId="1" xfId="0" applyFont="1" applyFill="1" applyBorder="1" applyAlignment="1" applyProtection="1">
      <alignment horizontal="center" vertical="center"/>
      <protection locked="0"/>
    </xf>
    <xf numFmtId="0" fontId="53"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6" fillId="0" borderId="1" xfId="0" applyFont="1" applyBorder="1" applyAlignment="1" applyProtection="1">
      <alignment horizontal="center" vertical="center"/>
      <protection locked="0"/>
    </xf>
    <xf numFmtId="0" fontId="53"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60" fillId="0" borderId="30" xfId="0" applyFont="1" applyBorder="1" applyAlignment="1">
      <alignment horizontal="justify" vertical="center" wrapText="1"/>
    </xf>
    <xf numFmtId="0" fontId="60"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5" fillId="0" borderId="2" xfId="1" applyFont="1" applyBorder="1" applyAlignment="1">
      <alignment horizontal="center" vertical="center"/>
    </xf>
    <xf numFmtId="0" fontId="12" fillId="0" borderId="0" xfId="4" applyFont="1" applyAlignment="1">
      <alignment horizontal="right" vertical="center"/>
    </xf>
    <xf numFmtId="0" fontId="0" fillId="0" borderId="0" xfId="0" applyAlignment="1">
      <alignment vertical="top"/>
    </xf>
    <xf numFmtId="0" fontId="52"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6"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9"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7" fillId="0" borderId="0" xfId="0" applyNumberFormat="1" applyFont="1" applyAlignment="1">
      <alignment horizontal="right" vertical="center"/>
    </xf>
    <xf numFmtId="0" fontId="49"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51"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8" fillId="0" borderId="32" xfId="0" applyFont="1" applyBorder="1" applyAlignment="1">
      <alignment horizontal="justify" vertical="center" wrapText="1"/>
    </xf>
    <xf numFmtId="0" fontId="47"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7" fillId="0" borderId="33" xfId="0" applyFont="1" applyBorder="1" applyAlignment="1">
      <alignment horizontal="justify" vertical="center" wrapText="1"/>
    </xf>
    <xf numFmtId="0" fontId="62"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4" fillId="0" borderId="13" xfId="0" applyFont="1" applyBorder="1">
      <alignment vertical="center"/>
    </xf>
    <xf numFmtId="0" fontId="31" fillId="0" borderId="13" xfId="0" applyFont="1" applyBorder="1">
      <alignment vertical="center"/>
    </xf>
    <xf numFmtId="0" fontId="0" fillId="11" borderId="1" xfId="0" applyFill="1" applyBorder="1">
      <alignment vertical="center"/>
    </xf>
    <xf numFmtId="0" fontId="0" fillId="0" borderId="0" xfId="0" quotePrefix="1" applyAlignment="1">
      <alignment horizontal="right" vertical="center"/>
    </xf>
    <xf numFmtId="0" fontId="10" fillId="0" borderId="0" xfId="3" applyFont="1" applyAlignment="1">
      <alignment horizontal="left" vertical="center"/>
    </xf>
    <xf numFmtId="0" fontId="10" fillId="0" borderId="0" xfId="3" applyFont="1">
      <alignment vertical="center"/>
    </xf>
    <xf numFmtId="0" fontId="10" fillId="0" borderId="0" xfId="2" applyFont="1" applyAlignment="1">
      <alignment horizontal="right" vertical="center"/>
    </xf>
    <xf numFmtId="0" fontId="10" fillId="0" borderId="0" xfId="2" applyFont="1">
      <alignment vertical="center"/>
    </xf>
    <xf numFmtId="0" fontId="10" fillId="0" borderId="5" xfId="1" applyFont="1" applyBorder="1" applyAlignment="1">
      <alignment horizontal="lef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6" fillId="0" borderId="4" xfId="1" applyFont="1" applyBorder="1" applyAlignment="1">
      <alignment horizontal="righ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52" fillId="0" borderId="135" xfId="1" applyFont="1" applyBorder="1">
      <alignment vertical="center"/>
    </xf>
    <xf numFmtId="0" fontId="0" fillId="0" borderId="1" xfId="0" applyBorder="1" applyAlignment="1">
      <alignment horizontal="left" vertical="center"/>
    </xf>
    <xf numFmtId="0" fontId="72" fillId="0" borderId="0" xfId="1" applyFont="1" applyAlignment="1">
      <alignment horizontal="left" vertical="center" wrapText="1"/>
    </xf>
    <xf numFmtId="0" fontId="60"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6" fillId="0" borderId="0" xfId="0" applyFont="1" applyAlignment="1">
      <alignment horizontal="left" vertical="center" indent="1"/>
    </xf>
    <xf numFmtId="0" fontId="0" fillId="10" borderId="1" xfId="0" applyFill="1" applyBorder="1">
      <alignment vertical="center"/>
    </xf>
    <xf numFmtId="0" fontId="0" fillId="10"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1" borderId="0" xfId="0" applyFill="1">
      <alignment vertical="center"/>
    </xf>
    <xf numFmtId="181" fontId="67" fillId="11" borderId="0" xfId="0" applyNumberFormat="1" applyFont="1" applyFill="1" applyAlignment="1">
      <alignment horizontal="center" vertical="center"/>
    </xf>
    <xf numFmtId="0" fontId="67" fillId="11" borderId="0" xfId="0" quotePrefix="1" applyFont="1" applyFill="1" applyAlignment="1">
      <alignment horizontal="left" vertical="center" indent="1"/>
    </xf>
    <xf numFmtId="0" fontId="10" fillId="0" borderId="12" xfId="6" applyFont="1" applyBorder="1">
      <alignment vertical="center"/>
    </xf>
    <xf numFmtId="0" fontId="10" fillId="0" borderId="0" xfId="1" applyFont="1" applyAlignment="1">
      <alignment horizontal="left" vertical="center" wrapText="1"/>
    </xf>
    <xf numFmtId="0" fontId="77" fillId="0" borderId="0" xfId="1" applyFont="1" applyAlignment="1">
      <alignment horizontal="justify" vertical="center" wrapText="1"/>
    </xf>
    <xf numFmtId="0" fontId="77" fillId="0" borderId="13" xfId="1" applyFont="1" applyBorder="1" applyAlignment="1">
      <alignment horizontal="justify" vertical="center" wrapText="1"/>
    </xf>
    <xf numFmtId="0" fontId="77" fillId="0" borderId="0" xfId="1" applyFont="1" applyAlignment="1">
      <alignment vertical="center" wrapText="1"/>
    </xf>
    <xf numFmtId="0" fontId="46" fillId="11" borderId="0" xfId="0" applyFont="1" applyFill="1" applyAlignment="1">
      <alignment horizontal="center" vertical="center"/>
    </xf>
    <xf numFmtId="40" fontId="5" fillId="0" borderId="2" xfId="8" applyNumberFormat="1" applyFont="1" applyBorder="1" applyAlignment="1">
      <alignment horizontal="center" vertical="center"/>
    </xf>
    <xf numFmtId="0" fontId="13" fillId="0" borderId="90" xfId="1" applyFont="1" applyBorder="1">
      <alignment vertical="center"/>
    </xf>
    <xf numFmtId="0" fontId="13" fillId="0" borderId="93" xfId="1" applyFont="1" applyBorder="1">
      <alignment vertical="center"/>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10" fillId="0" borderId="12" xfId="1" applyFont="1" applyBorder="1" applyAlignment="1">
      <alignment wrapText="1"/>
    </xf>
    <xf numFmtId="0" fontId="72" fillId="0" borderId="0" xfId="1" applyFont="1" applyAlignment="1">
      <alignment vertical="center" wrapText="1"/>
    </xf>
    <xf numFmtId="0" fontId="72" fillId="0" borderId="13" xfId="1" applyFont="1" applyBorder="1" applyAlignment="1">
      <alignment vertical="center" wrapText="1"/>
    </xf>
    <xf numFmtId="0" fontId="77" fillId="0" borderId="12" xfId="1" applyFont="1" applyBorder="1" applyAlignment="1">
      <alignment horizontal="justify" vertical="center" wrapText="1"/>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0" fillId="0" borderId="0" xfId="0" applyAlignment="1">
      <alignment horizontal="left" vertical="center" indent="1"/>
    </xf>
    <xf numFmtId="0" fontId="72" fillId="0" borderId="12" xfId="3" applyFont="1" applyBorder="1" applyAlignment="1">
      <alignment horizontal="left" vertical="center"/>
    </xf>
    <xf numFmtId="0" fontId="64" fillId="0" borderId="13" xfId="0" applyFont="1" applyBorder="1" applyAlignment="1">
      <alignment horizontal="left" vertical="center" indent="1"/>
    </xf>
    <xf numFmtId="0" fontId="10" fillId="0" borderId="0" xfId="1" applyFont="1" applyAlignment="1">
      <alignment horizontal="right" vertical="center" wrapText="1"/>
    </xf>
    <xf numFmtId="181" fontId="79" fillId="0" borderId="0" xfId="0" applyNumberFormat="1" applyFont="1" applyAlignment="1">
      <alignment horizontal="right" vertical="center"/>
    </xf>
    <xf numFmtId="0" fontId="72" fillId="0" borderId="12" xfId="6" applyFont="1" applyBorder="1">
      <alignment vertical="center"/>
    </xf>
    <xf numFmtId="0" fontId="5" fillId="0" borderId="141" xfId="1" applyFont="1" applyBorder="1" applyAlignment="1">
      <alignment horizontal="left" vertical="center" wrapText="1"/>
    </xf>
    <xf numFmtId="0" fontId="80" fillId="0" borderId="0" xfId="0" applyFont="1">
      <alignment vertical="center"/>
    </xf>
    <xf numFmtId="0" fontId="10" fillId="0" borderId="10" xfId="1" applyFont="1" applyBorder="1" applyAlignment="1">
      <alignment horizontal="right" vertical="center" wrapText="1"/>
    </xf>
    <xf numFmtId="0" fontId="10" fillId="0" borderId="11" xfId="1" applyFont="1" applyBorder="1" applyAlignment="1">
      <alignment horizontal="right" vertical="center" wrapText="1"/>
    </xf>
    <xf numFmtId="55" fontId="5" fillId="0" borderId="2" xfId="1" applyNumberFormat="1" applyFont="1" applyBorder="1" applyAlignment="1">
      <alignment horizontal="left" vertical="center"/>
    </xf>
    <xf numFmtId="55" fontId="5" fillId="0" borderId="3" xfId="1" applyNumberFormat="1" applyFont="1" applyBorder="1" applyAlignment="1">
      <alignment horizontal="left" vertical="center"/>
    </xf>
    <xf numFmtId="0" fontId="6" fillId="0" borderId="8" xfId="1" applyFont="1" applyBorder="1" applyAlignment="1">
      <alignment horizontal="center" vertical="center"/>
    </xf>
    <xf numFmtId="0" fontId="71" fillId="0" borderId="30" xfId="0" applyFont="1" applyBorder="1" applyAlignment="1">
      <alignment horizontal="justify" vertical="center" wrapText="1"/>
    </xf>
    <xf numFmtId="0" fontId="81" fillId="0" borderId="142" xfId="0" applyFont="1" applyBorder="1" applyAlignment="1">
      <alignment horizontal="left" vertical="center" wrapText="1"/>
    </xf>
    <xf numFmtId="0" fontId="5" fillId="0" borderId="0" xfId="1" applyFont="1" applyAlignment="1">
      <alignment horizontal="right"/>
    </xf>
    <xf numFmtId="0" fontId="7" fillId="0" borderId="0" xfId="1" applyFont="1" applyAlignment="1">
      <alignment horizontal="left" vertical="center"/>
    </xf>
    <xf numFmtId="0" fontId="72" fillId="0" borderId="4" xfId="1" applyFont="1" applyBorder="1" applyAlignment="1">
      <alignment vertical="center" wrapText="1"/>
    </xf>
    <xf numFmtId="0" fontId="72" fillId="0" borderId="5" xfId="1" applyFont="1" applyBorder="1" applyAlignment="1">
      <alignment vertical="center" wrapText="1"/>
    </xf>
    <xf numFmtId="0" fontId="72" fillId="0" borderId="6" xfId="1" applyFont="1" applyBorder="1" applyAlignment="1">
      <alignment vertical="center" wrapText="1"/>
    </xf>
    <xf numFmtId="0" fontId="72" fillId="0" borderId="12" xfId="1" applyFont="1" applyBorder="1" applyAlignment="1">
      <alignment vertical="center" wrapText="1"/>
    </xf>
    <xf numFmtId="0" fontId="72" fillId="0" borderId="6" xfId="1"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10" fillId="0" borderId="12" xfId="1" applyFont="1" applyBorder="1" applyAlignment="1">
      <alignment vertical="top" wrapText="1"/>
    </xf>
    <xf numFmtId="0" fontId="10" fillId="0" borderId="13" xfId="1" applyFont="1" applyBorder="1" applyAlignment="1">
      <alignment vertical="top" wrapText="1"/>
    </xf>
    <xf numFmtId="0" fontId="82" fillId="0" borderId="32" xfId="0" applyFont="1" applyBorder="1" applyAlignment="1">
      <alignment horizontal="justify" vertical="center" wrapText="1"/>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73" fillId="12" borderId="136" xfId="0" applyFont="1" applyFill="1" applyBorder="1" applyAlignment="1">
      <alignment horizontal="center" vertical="center" wrapText="1"/>
    </xf>
    <xf numFmtId="0" fontId="73" fillId="12"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6" fillId="0" borderId="18" xfId="0" applyFont="1" applyBorder="1" applyAlignment="1">
      <alignment horizontal="center" vertical="center"/>
    </xf>
    <xf numFmtId="0" fontId="76" fillId="0" borderId="2" xfId="0" applyFont="1" applyBorder="1" applyAlignment="1">
      <alignment horizontal="center" vertical="center"/>
    </xf>
    <xf numFmtId="0" fontId="76" fillId="0" borderId="3" xfId="0" applyFont="1" applyBorder="1" applyAlignment="1">
      <alignment horizontal="center" vertical="center"/>
    </xf>
    <xf numFmtId="0" fontId="6"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6" fillId="0" borderId="2" xfId="1" applyFont="1" applyBorder="1" applyAlignment="1">
      <alignment horizontal="right" vertical="center" wrapText="1"/>
    </xf>
    <xf numFmtId="0" fontId="6" fillId="0" borderId="135" xfId="1" applyFont="1" applyBorder="1" applyAlignment="1">
      <alignment horizontal="right" vertical="center" wrapText="1"/>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2" fillId="0" borderId="83" xfId="4" applyFont="1" applyBorder="1">
      <alignment vertical="center"/>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5" fillId="0" borderId="18" xfId="1" applyFont="1" applyBorder="1" applyAlignment="1">
      <alignment horizontal="right" vertical="center"/>
    </xf>
    <xf numFmtId="0" fontId="5" fillId="0" borderId="2" xfId="1" applyFont="1" applyBorder="1" applyAlignment="1">
      <alignment horizontal="righ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2" fillId="0" borderId="5" xfId="4" applyFont="1" applyBorder="1">
      <alignment vertical="center"/>
    </xf>
    <xf numFmtId="0" fontId="12" fillId="0" borderId="6" xfId="4"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pplyAlignment="1">
      <alignment horizontal="lef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40" fontId="5" fillId="0" borderId="2" xfId="8" applyNumberFormat="1" applyFont="1" applyBorder="1" applyAlignment="1">
      <alignment horizontal="center" vertical="center"/>
    </xf>
    <xf numFmtId="0" fontId="21" fillId="0" borderId="0" xfId="1" applyFont="1">
      <alignment vertical="center"/>
    </xf>
    <xf numFmtId="0" fontId="21" fillId="0" borderId="13" xfId="1" applyFont="1" applyBorder="1">
      <alignment vertical="center"/>
    </xf>
    <xf numFmtId="0" fontId="5" fillId="0" borderId="0" xfId="1" applyFont="1">
      <alignment vertical="center"/>
    </xf>
    <xf numFmtId="0" fontId="5" fillId="0" borderId="13" xfId="1" applyFont="1" applyBorder="1">
      <alignment vertical="center"/>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4" fillId="0" borderId="18" xfId="1" applyNumberFormat="1" applyFont="1" applyBorder="1" applyAlignment="1">
      <alignment horizontal="center" vertical="center" wrapText="1"/>
    </xf>
    <xf numFmtId="176" fontId="74" fillId="0" borderId="3" xfId="1" applyNumberFormat="1" applyFont="1" applyBorder="1" applyAlignment="1">
      <alignment horizontal="center" vertical="center" wrapText="1"/>
    </xf>
    <xf numFmtId="0" fontId="52" fillId="0" borderId="18" xfId="1" applyFont="1" applyBorder="1" applyAlignment="1">
      <alignment horizontal="center" vertical="top" wrapText="1"/>
    </xf>
    <xf numFmtId="0" fontId="52" fillId="0" borderId="3" xfId="1" applyFont="1" applyBorder="1" applyAlignment="1">
      <alignment horizontal="center"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 xfId="1" applyFont="1" applyBorder="1" applyAlignment="1">
      <alignment horizontal="left" vertical="center" wrapTex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6" fillId="0" borderId="18" xfId="1" applyFont="1" applyBorder="1" applyAlignment="1">
      <alignment horizontal="right" vertical="center" wrapText="1"/>
    </xf>
    <xf numFmtId="0" fontId="5" fillId="0" borderId="134"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5"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9" borderId="17" xfId="4" applyFont="1" applyFill="1" applyBorder="1" applyProtection="1">
      <alignment vertical="center"/>
      <protection locked="0"/>
    </xf>
    <xf numFmtId="0" fontId="9" fillId="0" borderId="20" xfId="4" applyFont="1" applyBorder="1" applyProtection="1">
      <alignment vertical="center"/>
      <protection locked="0"/>
    </xf>
    <xf numFmtId="0" fontId="9" fillId="0" borderId="21" xfId="4" applyFont="1" applyBorder="1" applyProtection="1">
      <alignment vertical="center"/>
      <protection locked="0"/>
    </xf>
    <xf numFmtId="0" fontId="5" fillId="0" borderId="41" xfId="4" applyFont="1" applyBorder="1" applyProtection="1">
      <alignment vertical="center"/>
      <protection locked="0"/>
    </xf>
    <xf numFmtId="0" fontId="5" fillId="0" borderId="23"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9" fillId="0" borderId="22" xfId="4" applyFont="1" applyBorder="1" applyProtection="1">
      <alignment vertical="center"/>
      <protection locked="0"/>
    </xf>
    <xf numFmtId="0" fontId="5" fillId="0" borderId="19" xfId="4" applyFont="1" applyBorder="1" applyProtection="1">
      <alignment vertical="center"/>
      <protection locked="0"/>
    </xf>
    <xf numFmtId="0" fontId="5" fillId="0" borderId="115" xfId="4" applyFont="1" applyBorder="1" applyProtection="1">
      <alignment vertical="center"/>
      <protection locked="0"/>
    </xf>
    <xf numFmtId="0" fontId="6" fillId="0" borderId="0" xfId="4" applyFont="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45"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 fillId="0" borderId="116" xfId="4" applyFont="1" applyBorder="1" applyProtection="1">
      <alignment vertical="center"/>
      <protection locked="0"/>
    </xf>
    <xf numFmtId="0" fontId="7" fillId="0" borderId="52" xfId="4" applyFont="1" applyBorder="1" applyAlignment="1" applyProtection="1">
      <alignment vertical="center" textRotation="255"/>
      <protection locked="0"/>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7" fillId="0" borderId="51"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6" fillId="0" borderId="87" xfId="4" applyFont="1" applyBorder="1" applyAlignment="1" applyProtection="1">
      <alignment horizontal="center" vertical="top"/>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63" fillId="2" borderId="77" xfId="4" applyFont="1" applyFill="1" applyBorder="1" applyAlignment="1" applyProtection="1">
      <alignment horizontal="center" vertical="center" shrinkToFit="1"/>
      <protection locked="0"/>
    </xf>
    <xf numFmtId="0" fontId="63" fillId="2" borderId="38" xfId="4" applyFont="1" applyFill="1" applyBorder="1" applyAlignment="1" applyProtection="1">
      <alignment horizontal="center" vertical="center" shrinkToFit="1"/>
      <protection locked="0"/>
    </xf>
    <xf numFmtId="0" fontId="51" fillId="2" borderId="118" xfId="4" applyFont="1" applyFill="1" applyBorder="1" applyAlignment="1" applyProtection="1">
      <alignment horizontal="center" vertical="center"/>
      <protection locked="0"/>
    </xf>
    <xf numFmtId="0" fontId="51" fillId="2" borderId="55" xfId="4" applyFont="1" applyFill="1" applyBorder="1" applyAlignment="1" applyProtection="1">
      <alignment horizontal="center" vertical="center"/>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9" borderId="113" xfId="4" applyFont="1" applyFill="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51" fillId="2" borderId="40" xfId="4" applyFont="1" applyFill="1" applyBorder="1" applyAlignment="1" applyProtection="1">
      <alignment horizontal="center" vertical="center"/>
      <protection locked="0"/>
    </xf>
    <xf numFmtId="0" fontId="51" fillId="2" borderId="1" xfId="4" applyFont="1" applyFill="1" applyBorder="1" applyAlignment="1" applyProtection="1">
      <alignment horizontal="center" vertical="center"/>
      <protection locked="0"/>
    </xf>
    <xf numFmtId="0" fontId="63" fillId="2" borderId="1" xfId="4" applyFont="1" applyFill="1" applyBorder="1" applyAlignment="1" applyProtection="1">
      <alignment horizontal="center" vertical="center" shrinkToFit="1"/>
      <protection locked="0"/>
    </xf>
    <xf numFmtId="0" fontId="63" fillId="2" borderId="39"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2" borderId="51" xfId="4" applyFont="1" applyFill="1" applyBorder="1" applyAlignment="1">
      <alignment horizontal="center" vertical="center" textRotation="255"/>
    </xf>
    <xf numFmtId="0" fontId="7" fillId="2" borderId="52"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1" fillId="2" borderId="131" xfId="4" applyFont="1" applyFill="1" applyBorder="1" applyAlignment="1" applyProtection="1">
      <alignment horizontal="center" vertical="center"/>
      <protection locked="0"/>
    </xf>
    <xf numFmtId="0" fontId="51" fillId="2" borderId="77" xfId="4" applyFont="1" applyFill="1" applyBorder="1" applyAlignment="1" applyProtection="1">
      <alignment horizontal="center" vertical="center"/>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0" borderId="19" xfId="4" applyFont="1" applyBorder="1" applyAlignment="1" applyProtection="1">
      <alignment horizontal="left" vertical="center" indent="1"/>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5" fillId="0" borderId="43" xfId="4" applyFont="1" applyBorder="1" applyAlignment="1" applyProtection="1">
      <alignment horizontal="center" vertical="center"/>
      <protection locked="0"/>
    </xf>
    <xf numFmtId="0" fontId="51" fillId="2" borderId="18" xfId="4" applyFont="1" applyFill="1" applyBorder="1" applyAlignment="1" applyProtection="1">
      <alignment horizontal="center" vertical="center"/>
      <protection locked="0"/>
    </xf>
    <xf numFmtId="0" fontId="51" fillId="2" borderId="3" xfId="4" applyFont="1" applyFill="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5" fillId="2" borderId="67" xfId="4" applyFont="1" applyFill="1" applyBorder="1">
      <alignment vertical="center"/>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9" borderId="41" xfId="4" applyFont="1" applyFill="1" applyBorder="1" applyAlignment="1" applyProtection="1">
      <alignment horizontal="left" vertical="center"/>
      <protection locked="0"/>
    </xf>
    <xf numFmtId="0" fontId="5" fillId="9" borderId="23" xfId="4" applyFont="1" applyFill="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2" borderId="26" xfId="4" applyFont="1" applyFill="1" applyBorder="1">
      <alignment vertical="center"/>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9" fillId="0" borderId="107" xfId="4" applyFont="1" applyBorder="1" applyProtection="1">
      <alignment vertical="center"/>
      <protection locked="0"/>
    </xf>
    <xf numFmtId="0" fontId="45" fillId="0" borderId="8" xfId="4" applyFont="1" applyBorder="1" applyAlignment="1" applyProtection="1">
      <alignment horizontal="center" vertical="center" wrapText="1"/>
      <protection locked="0"/>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pplyAlignment="1">
      <alignment horizontal="left" vertical="center"/>
    </xf>
    <xf numFmtId="0" fontId="5" fillId="2" borderId="65" xfId="4" applyFont="1" applyFill="1" applyBorder="1" applyAlignment="1">
      <alignment horizontal="center" vertical="center"/>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7" fillId="2" borderId="11" xfId="4" applyFont="1" applyFill="1" applyBorder="1" applyAlignment="1">
      <alignment horizontal="center" vertical="center" textRotation="255"/>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50" fillId="0" borderId="0" xfId="0" applyFont="1">
      <alignment vertical="center"/>
    </xf>
    <xf numFmtId="176" fontId="45" fillId="0" borderId="18" xfId="1" applyNumberFormat="1" applyFont="1" applyBorder="1" applyAlignment="1">
      <alignment horizontal="center" vertical="center" wrapText="1"/>
    </xf>
    <xf numFmtId="176" fontId="45" fillId="0" borderId="3" xfId="1" applyNumberFormat="1" applyFont="1" applyBorder="1" applyAlignment="1">
      <alignment horizontal="center" vertical="center" wrapText="1"/>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7" fillId="0" borderId="4" xfId="1" applyFont="1" applyBorder="1">
      <alignment vertical="center"/>
    </xf>
    <xf numFmtId="0" fontId="7" fillId="0" borderId="5" xfId="1" applyFont="1" applyBorder="1">
      <alignment vertical="center"/>
    </xf>
    <xf numFmtId="0" fontId="7" fillId="0" borderId="6" xfId="1" applyFont="1" applyBorder="1">
      <alignment vertical="center"/>
    </xf>
    <xf numFmtId="0" fontId="10" fillId="0" borderId="4" xfId="1" applyFont="1" applyBorder="1" applyAlignment="1">
      <alignment wrapText="1"/>
    </xf>
    <xf numFmtId="0" fontId="10" fillId="0" borderId="5" xfId="1" applyFont="1" applyBorder="1" applyAlignment="1">
      <alignment wrapText="1"/>
    </xf>
    <xf numFmtId="0" fontId="10" fillId="0" borderId="6" xfId="1" applyFont="1" applyBorder="1" applyAlignment="1">
      <alignment wrapText="1"/>
    </xf>
    <xf numFmtId="0" fontId="10" fillId="0" borderId="12" xfId="1" applyFont="1" applyBorder="1" applyAlignment="1">
      <alignment wrapText="1"/>
    </xf>
    <xf numFmtId="0" fontId="10" fillId="0" borderId="0" xfId="1" applyFont="1" applyAlignment="1">
      <alignment wrapText="1"/>
    </xf>
    <xf numFmtId="0" fontId="10" fillId="0" borderId="13" xfId="1" applyFont="1" applyBorder="1" applyAlignment="1">
      <alignment wrapText="1"/>
    </xf>
    <xf numFmtId="0" fontId="10" fillId="0" borderId="7" xfId="1" applyFont="1" applyBorder="1" applyAlignment="1">
      <alignment wrapText="1"/>
    </xf>
    <xf numFmtId="0" fontId="10" fillId="0" borderId="9" xfId="1" applyFont="1" applyBorder="1" applyAlignment="1">
      <alignment wrapText="1"/>
    </xf>
    <xf numFmtId="0" fontId="10" fillId="0" borderId="14" xfId="1" applyFont="1" applyBorder="1" applyAlignment="1">
      <alignment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7" fillId="0" borderId="7" xfId="1" applyFont="1" applyBorder="1">
      <alignment vertical="center"/>
    </xf>
    <xf numFmtId="0" fontId="7" fillId="0" borderId="9" xfId="1" applyFont="1" applyBorder="1">
      <alignment vertical="center"/>
    </xf>
    <xf numFmtId="0" fontId="7" fillId="0" borderId="14" xfId="1" applyFont="1" applyBorder="1">
      <alignmen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7" fillId="0" borderId="1" xfId="1" applyFont="1" applyBorder="1" applyAlignment="1">
      <alignment horizontal="center" vertical="center"/>
    </xf>
    <xf numFmtId="0" fontId="7" fillId="0" borderId="0" xfId="0" applyFont="1">
      <alignment vertical="center"/>
    </xf>
    <xf numFmtId="0" fontId="7" fillId="0" borderId="9" xfId="1" applyFont="1" applyBorder="1" applyAlignment="1">
      <alignment horizontal="righ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10" fillId="0" borderId="4" xfId="1" applyFont="1" applyBorder="1" applyAlignment="1">
      <alignment horizontal="justify" vertical="top" wrapText="1"/>
    </xf>
    <xf numFmtId="0" fontId="10" fillId="0" borderId="5" xfId="1" applyFont="1" applyBorder="1" applyAlignment="1">
      <alignment horizontal="justify" vertical="top" wrapText="1"/>
    </xf>
    <xf numFmtId="0" fontId="10" fillId="0" borderId="6" xfId="1" applyFont="1" applyBorder="1" applyAlignment="1">
      <alignment horizontal="justify" vertical="top" wrapText="1"/>
    </xf>
    <xf numFmtId="0" fontId="10" fillId="0" borderId="12" xfId="1" applyFont="1" applyBorder="1" applyAlignment="1">
      <alignment horizontal="justify" vertical="top" wrapText="1"/>
    </xf>
    <xf numFmtId="0" fontId="10" fillId="0" borderId="0" xfId="1" applyFont="1" applyAlignment="1">
      <alignment horizontal="justify" vertical="top" wrapText="1"/>
    </xf>
    <xf numFmtId="0" fontId="10" fillId="0" borderId="13" xfId="1" applyFont="1" applyBorder="1" applyAlignment="1">
      <alignment horizontal="justify" vertical="top" wrapText="1"/>
    </xf>
    <xf numFmtId="0" fontId="10" fillId="0" borderId="7" xfId="1" applyFont="1" applyBorder="1" applyAlignment="1">
      <alignment horizontal="justify" vertical="top" wrapText="1"/>
    </xf>
    <xf numFmtId="0" fontId="10" fillId="0" borderId="9" xfId="1" applyFont="1" applyBorder="1" applyAlignment="1">
      <alignment horizontal="justify" vertical="top" wrapText="1"/>
    </xf>
    <xf numFmtId="0" fontId="10" fillId="0" borderId="14" xfId="1" applyFont="1" applyBorder="1" applyAlignment="1">
      <alignment horizontal="justify" vertical="top" wrapText="1"/>
    </xf>
    <xf numFmtId="0" fontId="77" fillId="0" borderId="4" xfId="1" applyFont="1" applyBorder="1" applyAlignment="1">
      <alignment horizontal="justify" vertical="center" wrapText="1"/>
    </xf>
    <xf numFmtId="0" fontId="77" fillId="0" borderId="5" xfId="1" applyFont="1" applyBorder="1" applyAlignment="1">
      <alignment horizontal="justify" vertical="center" wrapText="1"/>
    </xf>
    <xf numFmtId="0" fontId="77" fillId="0" borderId="6" xfId="1" applyFont="1" applyBorder="1" applyAlignment="1">
      <alignment horizontal="justify" vertical="center" wrapText="1"/>
    </xf>
    <xf numFmtId="0" fontId="77" fillId="0" borderId="12" xfId="1" applyFont="1" applyBorder="1" applyAlignment="1">
      <alignment horizontal="justify" vertical="center" wrapText="1"/>
    </xf>
    <xf numFmtId="0" fontId="77" fillId="0" borderId="0" xfId="1" applyFont="1" applyAlignment="1">
      <alignment horizontal="justify" vertical="center" wrapText="1"/>
    </xf>
    <xf numFmtId="0" fontId="77" fillId="0" borderId="13" xfId="1" applyFont="1" applyBorder="1" applyAlignment="1">
      <alignment horizontal="justify" vertical="center" wrapText="1"/>
    </xf>
    <xf numFmtId="0" fontId="77" fillId="0" borderId="7" xfId="1" applyFont="1" applyBorder="1" applyAlignment="1">
      <alignment horizontal="justify" vertical="center" wrapText="1"/>
    </xf>
    <xf numFmtId="0" fontId="77" fillId="0" borderId="9" xfId="1" applyFont="1" applyBorder="1" applyAlignment="1">
      <alignment horizontal="justify" vertical="center" wrapText="1"/>
    </xf>
    <xf numFmtId="0" fontId="77" fillId="0" borderId="14" xfId="1" applyFont="1" applyBorder="1" applyAlignment="1">
      <alignment horizontal="justify" vertical="center" wrapText="1"/>
    </xf>
    <xf numFmtId="0" fontId="72" fillId="0" borderId="12" xfId="1" applyFont="1" applyBorder="1" applyAlignment="1">
      <alignment horizontal="justify" vertical="center" wrapText="1"/>
    </xf>
    <xf numFmtId="0" fontId="72" fillId="0" borderId="0" xfId="1" applyFont="1" applyAlignment="1">
      <alignment horizontal="justify" vertical="center" wrapText="1"/>
    </xf>
    <xf numFmtId="0" fontId="72" fillId="0" borderId="13" xfId="1" applyFont="1" applyBorder="1" applyAlignment="1">
      <alignment horizontal="justify" vertical="center" wrapText="1"/>
    </xf>
    <xf numFmtId="0" fontId="10" fillId="0" borderId="0" xfId="1" applyFont="1" applyAlignment="1">
      <alignment horizontal="justify" vertical="center"/>
    </xf>
    <xf numFmtId="0" fontId="72" fillId="0" borderId="0" xfId="1" applyFont="1" applyAlignment="1">
      <alignment vertical="center" wrapText="1"/>
    </xf>
    <xf numFmtId="55" fontId="72" fillId="0" borderId="0" xfId="1" applyNumberFormat="1" applyFont="1" applyAlignment="1">
      <alignment vertical="center" wrapText="1"/>
    </xf>
    <xf numFmtId="0" fontId="31" fillId="0" borderId="7" xfId="0" applyFont="1" applyBorder="1">
      <alignment vertical="center"/>
    </xf>
    <xf numFmtId="0" fontId="31" fillId="0" borderId="9" xfId="0" applyFont="1" applyBorder="1">
      <alignment vertical="center"/>
    </xf>
    <xf numFmtId="0" fontId="31" fillId="0" borderId="14" xfId="0" applyFont="1" applyBorder="1">
      <alignment vertical="center"/>
    </xf>
    <xf numFmtId="0" fontId="31" fillId="0" borderId="18" xfId="0" applyFont="1" applyBorder="1" applyAlignment="1">
      <alignment horizontal="left" vertical="center" indent="1"/>
    </xf>
    <xf numFmtId="0" fontId="31" fillId="0" borderId="2" xfId="0" applyFont="1" applyBorder="1" applyAlignment="1">
      <alignment horizontal="left" vertical="center" indent="1"/>
    </xf>
    <xf numFmtId="0" fontId="31" fillId="0" borderId="3" xfId="0" applyFont="1" applyBorder="1" applyAlignment="1">
      <alignment horizontal="left" vertical="center" indent="1"/>
    </xf>
    <xf numFmtId="0" fontId="72" fillId="0" borderId="4" xfId="1" applyFont="1" applyBorder="1" applyAlignment="1">
      <alignment horizontal="left" vertical="center" wrapText="1" indent="1"/>
    </xf>
    <xf numFmtId="0" fontId="72" fillId="0" borderId="5" xfId="1" applyFont="1" applyBorder="1" applyAlignment="1">
      <alignment horizontal="left" vertical="center" wrapText="1" indent="1"/>
    </xf>
    <xf numFmtId="0" fontId="72" fillId="0" borderId="7" xfId="1" applyFont="1" applyBorder="1" applyAlignment="1">
      <alignment horizontal="left" vertical="center" wrapText="1" indent="1"/>
    </xf>
    <xf numFmtId="0" fontId="72" fillId="0" borderId="9" xfId="1" applyFont="1" applyBorder="1" applyAlignment="1">
      <alignment horizontal="left" vertical="center" wrapText="1" indent="1"/>
    </xf>
    <xf numFmtId="0" fontId="72" fillId="0" borderId="14" xfId="1" applyFont="1" applyBorder="1" applyAlignment="1">
      <alignment horizontal="left" vertical="center" wrapText="1" indent="1"/>
    </xf>
    <xf numFmtId="0" fontId="10" fillId="0" borderId="5" xfId="1" applyFont="1" applyBorder="1" applyAlignment="1">
      <alignment horizontal="justify" vertical="center" wrapText="1"/>
    </xf>
    <xf numFmtId="0" fontId="72" fillId="0" borderId="5" xfId="1" applyFont="1" applyBorder="1" applyAlignment="1">
      <alignment vertical="center" wrapText="1"/>
    </xf>
    <xf numFmtId="0" fontId="72" fillId="0" borderId="18" xfId="1" applyFont="1" applyBorder="1" applyAlignment="1">
      <alignment vertical="center" wrapText="1"/>
    </xf>
    <xf numFmtId="0" fontId="72" fillId="0" borderId="2" xfId="1" applyFont="1" applyBorder="1" applyAlignment="1">
      <alignment vertical="center" wrapText="1"/>
    </xf>
    <xf numFmtId="0" fontId="72" fillId="0" borderId="3" xfId="1" applyFont="1" applyBorder="1" applyAlignment="1">
      <alignment vertical="center" wrapText="1"/>
    </xf>
    <xf numFmtId="0" fontId="0" fillId="0" borderId="0" xfId="0" quotePrefix="1" applyAlignment="1">
      <alignment horizontal="right"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6" xfId="1" applyFont="1" applyBorder="1" applyAlignment="1">
      <alignment horizontal="justify"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9" fillId="0" borderId="0" xfId="0" applyFont="1" applyAlignment="1">
      <alignment vertical="center" wrapText="1"/>
    </xf>
    <xf numFmtId="0" fontId="9" fillId="0" borderId="0" xfId="0" applyFont="1">
      <alignment vertical="center"/>
    </xf>
    <xf numFmtId="0" fontId="19" fillId="0" borderId="8"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9" fillId="0" borderId="8" xfId="4" applyFont="1" applyBorder="1" applyAlignment="1">
      <alignment horizontal="center" vertical="top" wrapText="1"/>
    </xf>
    <xf numFmtId="0" fontId="24" fillId="0" borderId="13" xfId="5" applyFont="1" applyBorder="1" applyAlignment="1">
      <alignment horizontal="center" vertical="center"/>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1" xfId="4" applyFont="1" applyBorder="1" applyAlignment="1">
      <alignment horizontal="left"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0" fillId="11"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46" fillId="11"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10" fillId="0" borderId="7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vertical="center" wrapText="1"/>
    </xf>
    <xf numFmtId="0" fontId="7" fillId="0" borderId="39" xfId="0" applyFont="1" applyBorder="1" applyAlignment="1">
      <alignment vertical="center" wrapText="1"/>
    </xf>
    <xf numFmtId="0" fontId="5" fillId="0" borderId="17" xfId="4" applyFont="1" applyBorder="1" applyProtection="1">
      <alignment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2"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5" fillId="0" borderId="2" xfId="4" applyFont="1" applyBorder="1" applyAlignment="1" applyProtection="1">
      <alignment horizontal="center" vertical="center"/>
      <protection locked="0"/>
    </xf>
    <xf numFmtId="0" fontId="52" fillId="0" borderId="13" xfId="4" applyFont="1" applyBorder="1" applyAlignment="1" applyProtection="1">
      <alignment horizontal="center" vertical="center" wrapText="1"/>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7" fillId="2" borderId="10" xfId="4" applyFont="1" applyFill="1" applyBorder="1" applyAlignment="1">
      <alignment horizontal="center" vertical="center" textRotation="255"/>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3">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135949</xdr:colOff>
      <xdr:row>22</xdr:row>
      <xdr:rowOff>200891</xdr:rowOff>
    </xdr:from>
    <xdr:to>
      <xdr:col>28</xdr:col>
      <xdr:colOff>562842</xdr:colOff>
      <xdr:row>28</xdr:row>
      <xdr:rowOff>210416</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6846744" y="6980959"/>
          <a:ext cx="8228734" cy="14902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16</xdr:col>
      <xdr:colOff>143741</xdr:colOff>
      <xdr:row>19</xdr:row>
      <xdr:rowOff>125557</xdr:rowOff>
    </xdr:from>
    <xdr:to>
      <xdr:col>26</xdr:col>
      <xdr:colOff>515216</xdr:colOff>
      <xdr:row>22</xdr:row>
      <xdr:rowOff>153266</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6854536" y="5927148"/>
          <a:ext cx="6805180" cy="100618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（対象の種別について</a:t>
          </a:r>
          <a:r>
            <a:rPr kumimoji="1" lang="ja-JP" altLang="en-US" sz="1100" b="0" i="0" u="none" strike="noStrike" kern="0" cap="none" spc="0" normalizeH="0" baseline="0" noProof="0">
              <a:ln>
                <a:noFill/>
              </a:ln>
              <a:solidFill>
                <a:srgbClr val="FF0000"/>
              </a:solidFill>
              <a:effectLst/>
              <a:uLnTx/>
              <a:uFillTx/>
              <a:latin typeface="+mn-lt"/>
              <a:ea typeface="+mn-ea"/>
              <a:cs typeface="+mn-cs"/>
            </a:rPr>
            <a:t>①の欄から選択</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し、複数ある場合は</a:t>
          </a:r>
          <a:r>
            <a:rPr kumimoji="1" lang="ja-JP" altLang="en-US" sz="1100" b="0" i="0" u="none" strike="noStrike" kern="0" cap="none" spc="0" normalizeH="0" baseline="0" noProof="0">
              <a:ln>
                <a:noFill/>
              </a:ln>
              <a:solidFill>
                <a:srgbClr val="FF0000"/>
              </a:solidFill>
              <a:effectLst/>
              <a:uLnTx/>
              <a:uFillTx/>
              <a:latin typeface="+mn-lt"/>
              <a:ea typeface="+mn-ea"/>
              <a:cs typeface="+mn-cs"/>
            </a:rPr>
            <a:t>②、③・・・⑮</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の欄の順で選択してください。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2" name="テキスト ボックス 1">
          <a:extLst>
            <a:ext uri="{FF2B5EF4-FFF2-40B4-BE49-F238E27FC236}">
              <a16:creationId xmlns:a16="http://schemas.microsoft.com/office/drawing/2014/main" id="{4ABEF68C-5325-41EB-94BC-9131FDBFA5BD}"/>
            </a:ext>
          </a:extLst>
        </xdr:cNvPr>
        <xdr:cNvSpPr txBox="1"/>
      </xdr:nvSpPr>
      <xdr:spPr>
        <a:xfrm>
          <a:off x="8886825" y="2838450"/>
          <a:ext cx="97536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3" name="テキスト ボックス 2">
          <a:extLst>
            <a:ext uri="{FF2B5EF4-FFF2-40B4-BE49-F238E27FC236}">
              <a16:creationId xmlns:a16="http://schemas.microsoft.com/office/drawing/2014/main" id="{9B4762F5-FB8C-4CF1-996F-6D788801B5E3}"/>
            </a:ext>
          </a:extLst>
        </xdr:cNvPr>
        <xdr:cNvSpPr txBox="1"/>
      </xdr:nvSpPr>
      <xdr:spPr>
        <a:xfrm>
          <a:off x="8886825" y="2114550"/>
          <a:ext cx="82910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3"/>
  <sheetViews>
    <sheetView tabSelected="1" view="pageBreakPreview" zoomScale="88" zoomScaleNormal="100" zoomScaleSheetLayoutView="88" workbookViewId="0"/>
  </sheetViews>
  <sheetFormatPr defaultRowHeight="13.5"/>
  <cols>
    <col min="1" max="1" width="11.625" customWidth="1"/>
    <col min="2" max="2" width="114.625" customWidth="1"/>
  </cols>
  <sheetData>
    <row r="1" spans="1:2" ht="26.25" customHeight="1" thickBot="1">
      <c r="A1" s="37" t="s">
        <v>625</v>
      </c>
      <c r="B1" s="59"/>
    </row>
    <row r="2" spans="1:2" ht="20.100000000000001" customHeight="1">
      <c r="A2" s="316" t="s">
        <v>68</v>
      </c>
      <c r="B2" s="131" t="s">
        <v>492</v>
      </c>
    </row>
    <row r="3" spans="1:2" ht="20.100000000000001" customHeight="1">
      <c r="A3" s="317"/>
      <c r="B3" s="132" t="s">
        <v>493</v>
      </c>
    </row>
    <row r="4" spans="1:2" ht="20.100000000000001" customHeight="1">
      <c r="A4" s="317"/>
      <c r="B4" s="132" t="s">
        <v>632</v>
      </c>
    </row>
    <row r="5" spans="1:2" ht="20.100000000000001" customHeight="1">
      <c r="A5" s="317"/>
      <c r="B5" s="132" t="s">
        <v>633</v>
      </c>
    </row>
    <row r="6" spans="1:2" ht="20.100000000000001" customHeight="1">
      <c r="A6" s="317"/>
      <c r="B6" s="132" t="s">
        <v>609</v>
      </c>
    </row>
    <row r="7" spans="1:2" ht="20.100000000000001" customHeight="1">
      <c r="A7" s="317"/>
      <c r="B7" s="132" t="s">
        <v>634</v>
      </c>
    </row>
    <row r="8" spans="1:2" ht="30" customHeight="1">
      <c r="A8" s="317"/>
      <c r="B8" s="132" t="s">
        <v>501</v>
      </c>
    </row>
    <row r="9" spans="1:2" ht="20.100000000000001" customHeight="1">
      <c r="A9" s="317"/>
      <c r="B9" s="132" t="s">
        <v>486</v>
      </c>
    </row>
    <row r="10" spans="1:2" ht="20.100000000000001" customHeight="1">
      <c r="A10" s="317"/>
      <c r="B10" s="132" t="s">
        <v>480</v>
      </c>
    </row>
    <row r="11" spans="1:2" ht="20.100000000000001" customHeight="1">
      <c r="A11" s="317"/>
      <c r="B11" s="132" t="s">
        <v>481</v>
      </c>
    </row>
    <row r="12" spans="1:2" ht="20.100000000000001" customHeight="1">
      <c r="A12" s="317"/>
      <c r="B12" s="132" t="s">
        <v>635</v>
      </c>
    </row>
    <row r="13" spans="1:2" ht="20.100000000000001" customHeight="1">
      <c r="A13" s="317"/>
      <c r="B13" s="132" t="s">
        <v>482</v>
      </c>
    </row>
    <row r="14" spans="1:2" ht="20.100000000000001" customHeight="1" thickBot="1">
      <c r="A14" s="318"/>
      <c r="B14" s="133" t="s">
        <v>479</v>
      </c>
    </row>
    <row r="15" spans="1:2" ht="20.100000000000001" customHeight="1" thickBot="1">
      <c r="A15" s="252"/>
      <c r="B15" s="133"/>
    </row>
    <row r="16" spans="1:2" ht="20.100000000000001" customHeight="1" thickBot="1">
      <c r="A16" s="319" t="s">
        <v>483</v>
      </c>
      <c r="B16" s="320"/>
    </row>
    <row r="17" spans="1:2" ht="20.100000000000001" customHeight="1">
      <c r="A17" s="54" t="s">
        <v>109</v>
      </c>
      <c r="B17" s="251" t="s">
        <v>290</v>
      </c>
    </row>
    <row r="18" spans="1:2" ht="20.100000000000001" customHeight="1">
      <c r="A18" s="54"/>
      <c r="B18" s="179" t="s">
        <v>487</v>
      </c>
    </row>
    <row r="19" spans="1:2" ht="20.100000000000001" customHeight="1">
      <c r="A19" s="54"/>
      <c r="B19" s="179" t="s">
        <v>636</v>
      </c>
    </row>
    <row r="20" spans="1:2" ht="20.100000000000001" customHeight="1">
      <c r="A20" s="54"/>
      <c r="B20" s="179" t="s">
        <v>558</v>
      </c>
    </row>
    <row r="21" spans="1:2" ht="20.100000000000001" customHeight="1">
      <c r="A21" s="38"/>
      <c r="B21" s="179" t="s">
        <v>80</v>
      </c>
    </row>
    <row r="22" spans="1:2" ht="20.100000000000001" customHeight="1">
      <c r="A22" s="38"/>
      <c r="B22" s="179" t="s">
        <v>610</v>
      </c>
    </row>
    <row r="23" spans="1:2" ht="20.100000000000001" customHeight="1">
      <c r="A23" s="38"/>
      <c r="B23" s="179" t="s">
        <v>637</v>
      </c>
    </row>
    <row r="24" spans="1:2" ht="20.100000000000001" customHeight="1">
      <c r="A24" s="38"/>
      <c r="B24" s="179" t="s">
        <v>638</v>
      </c>
    </row>
    <row r="25" spans="1:2" ht="30" customHeight="1">
      <c r="A25" s="38"/>
      <c r="B25" s="179" t="s">
        <v>639</v>
      </c>
    </row>
    <row r="26" spans="1:2" ht="30" customHeight="1">
      <c r="A26" s="38"/>
      <c r="B26" s="179" t="s">
        <v>640</v>
      </c>
    </row>
    <row r="27" spans="1:2" ht="20.100000000000001" customHeight="1">
      <c r="A27" s="38"/>
      <c r="B27" s="179" t="s">
        <v>81</v>
      </c>
    </row>
    <row r="28" spans="1:2" ht="30" customHeight="1">
      <c r="A28" s="38"/>
      <c r="B28" s="179" t="s">
        <v>165</v>
      </c>
    </row>
    <row r="29" spans="1:2" ht="30" customHeight="1" thickBot="1">
      <c r="A29" s="38"/>
      <c r="B29" s="180" t="s">
        <v>467</v>
      </c>
    </row>
    <row r="30" spans="1:2" ht="20.100000000000001" customHeight="1">
      <c r="A30" s="38"/>
      <c r="B30" s="182" t="s">
        <v>292</v>
      </c>
    </row>
    <row r="31" spans="1:2" ht="20.100000000000001" customHeight="1">
      <c r="A31" s="38"/>
      <c r="B31" s="223" t="s">
        <v>293</v>
      </c>
    </row>
    <row r="32" spans="1:2" ht="20.100000000000001" customHeight="1">
      <c r="A32" s="38"/>
      <c r="B32" s="224" t="s">
        <v>291</v>
      </c>
    </row>
    <row r="33" spans="1:2" ht="20.100000000000001" customHeight="1">
      <c r="A33" s="38"/>
      <c r="B33" s="223" t="s">
        <v>415</v>
      </c>
    </row>
    <row r="34" spans="1:2" ht="20.100000000000001" customHeight="1">
      <c r="A34" s="38"/>
      <c r="B34" s="224" t="s">
        <v>417</v>
      </c>
    </row>
    <row r="35" spans="1:2" ht="20.100000000000001" customHeight="1">
      <c r="A35" s="38"/>
      <c r="B35" s="179" t="s">
        <v>416</v>
      </c>
    </row>
    <row r="36" spans="1:2" ht="34.5" customHeight="1">
      <c r="A36" s="38"/>
      <c r="B36" s="179" t="s">
        <v>426</v>
      </c>
    </row>
    <row r="37" spans="1:2" ht="34.5" customHeight="1">
      <c r="A37" s="38"/>
      <c r="B37" s="179" t="s">
        <v>424</v>
      </c>
    </row>
    <row r="38" spans="1:2" ht="20.100000000000001" customHeight="1">
      <c r="A38" s="38"/>
      <c r="B38" s="179" t="s">
        <v>418</v>
      </c>
    </row>
    <row r="39" spans="1:2" ht="20.100000000000001" customHeight="1">
      <c r="A39" s="38"/>
      <c r="B39" s="179" t="s">
        <v>419</v>
      </c>
    </row>
    <row r="40" spans="1:2" ht="20.100000000000001" customHeight="1">
      <c r="A40" s="38"/>
      <c r="B40" s="225" t="s">
        <v>294</v>
      </c>
    </row>
    <row r="41" spans="1:2" ht="20.100000000000001" customHeight="1">
      <c r="A41" s="38"/>
      <c r="B41" s="179" t="s">
        <v>420</v>
      </c>
    </row>
    <row r="42" spans="1:2" ht="30.75" customHeight="1">
      <c r="A42" s="38"/>
      <c r="B42" s="179" t="s">
        <v>425</v>
      </c>
    </row>
    <row r="43" spans="1:2" ht="30.75" customHeight="1">
      <c r="A43" s="38"/>
      <c r="B43" s="179" t="s">
        <v>421</v>
      </c>
    </row>
    <row r="44" spans="1:2" ht="20.100000000000001" customHeight="1">
      <c r="A44" s="38"/>
      <c r="B44" s="179" t="s">
        <v>422</v>
      </c>
    </row>
    <row r="45" spans="1:2" ht="20.100000000000001" customHeight="1">
      <c r="A45" s="38"/>
      <c r="B45" s="179" t="s">
        <v>423</v>
      </c>
    </row>
    <row r="46" spans="1:2" ht="20.100000000000001" customHeight="1">
      <c r="A46" s="38"/>
      <c r="B46" s="179" t="s">
        <v>530</v>
      </c>
    </row>
    <row r="47" spans="1:2" ht="34.5" customHeight="1">
      <c r="A47" s="38"/>
      <c r="B47" s="179" t="s">
        <v>427</v>
      </c>
    </row>
    <row r="48" spans="1:2" ht="20.100000000000001" customHeight="1">
      <c r="A48" s="38"/>
      <c r="B48" s="225" t="s">
        <v>82</v>
      </c>
    </row>
    <row r="49" spans="1:3" ht="20.100000000000001" customHeight="1">
      <c r="A49" s="38"/>
      <c r="B49" s="179" t="s">
        <v>346</v>
      </c>
    </row>
    <row r="50" spans="1:3" ht="20.100000000000001" customHeight="1">
      <c r="A50" s="38"/>
      <c r="B50" s="179" t="s">
        <v>347</v>
      </c>
    </row>
    <row r="51" spans="1:3" ht="30" customHeight="1" thickBot="1">
      <c r="A51" s="38"/>
      <c r="B51" s="180" t="s">
        <v>531</v>
      </c>
    </row>
    <row r="52" spans="1:3" ht="20.100000000000001" customHeight="1">
      <c r="A52" s="38" t="s">
        <v>485</v>
      </c>
      <c r="B52" s="181" t="s">
        <v>430</v>
      </c>
      <c r="C52">
        <v>1</v>
      </c>
    </row>
    <row r="53" spans="1:3" ht="20.100000000000001" customHeight="1">
      <c r="A53" s="38"/>
      <c r="B53" s="181" t="s">
        <v>434</v>
      </c>
      <c r="C53">
        <v>2</v>
      </c>
    </row>
    <row r="54" spans="1:3" ht="20.100000000000001" customHeight="1">
      <c r="A54" s="38"/>
      <c r="B54" s="134" t="s">
        <v>428</v>
      </c>
      <c r="C54">
        <v>3</v>
      </c>
    </row>
    <row r="55" spans="1:3" ht="19.5" customHeight="1">
      <c r="A55" s="38"/>
      <c r="B55" s="134" t="s">
        <v>436</v>
      </c>
      <c r="C55">
        <v>4</v>
      </c>
    </row>
    <row r="56" spans="1:3" ht="39.950000000000003" customHeight="1">
      <c r="A56" s="38"/>
      <c r="B56" s="136" t="s">
        <v>641</v>
      </c>
      <c r="C56">
        <v>5</v>
      </c>
    </row>
    <row r="57" spans="1:3" ht="20.100000000000001" customHeight="1">
      <c r="A57" s="38"/>
      <c r="B57" s="135" t="s">
        <v>429</v>
      </c>
      <c r="C57">
        <v>6</v>
      </c>
    </row>
    <row r="58" spans="1:3" ht="20.100000000000001" customHeight="1">
      <c r="A58" s="38"/>
      <c r="B58" s="132" t="s">
        <v>611</v>
      </c>
      <c r="C58">
        <v>7</v>
      </c>
    </row>
    <row r="59" spans="1:3" ht="20.100000000000001" customHeight="1">
      <c r="A59" s="38"/>
      <c r="B59" s="132" t="s">
        <v>629</v>
      </c>
    </row>
    <row r="60" spans="1:3" ht="20.100000000000001" customHeight="1">
      <c r="A60" s="38"/>
      <c r="B60" s="299" t="s">
        <v>630</v>
      </c>
      <c r="C60">
        <v>8</v>
      </c>
    </row>
    <row r="61" spans="1:3" ht="20.100000000000001" customHeight="1">
      <c r="A61" s="38"/>
      <c r="B61" s="181" t="s">
        <v>435</v>
      </c>
      <c r="C61">
        <v>10</v>
      </c>
    </row>
    <row r="62" spans="1:3" ht="20.100000000000001" customHeight="1" thickBot="1">
      <c r="A62" s="38"/>
      <c r="B62" s="226" t="s">
        <v>631</v>
      </c>
      <c r="C62">
        <v>11</v>
      </c>
    </row>
    <row r="63" spans="1:3" ht="20.100000000000001" customHeight="1">
      <c r="A63" s="38"/>
      <c r="B63" s="227" t="s">
        <v>431</v>
      </c>
      <c r="C63">
        <v>12</v>
      </c>
    </row>
    <row r="64" spans="1:3" ht="22.5" customHeight="1">
      <c r="A64" s="38"/>
      <c r="B64" s="132" t="s">
        <v>432</v>
      </c>
      <c r="C64">
        <v>13</v>
      </c>
    </row>
    <row r="65" spans="1:3" ht="20.100000000000001" customHeight="1">
      <c r="A65" s="38"/>
      <c r="B65" s="132" t="s">
        <v>628</v>
      </c>
      <c r="C65">
        <v>14</v>
      </c>
    </row>
    <row r="66" spans="1:3" ht="20.100000000000001" customHeight="1">
      <c r="A66" s="38"/>
      <c r="B66" s="132" t="s">
        <v>153</v>
      </c>
      <c r="C66">
        <v>15</v>
      </c>
    </row>
    <row r="67" spans="1:3" ht="20.100000000000001" customHeight="1">
      <c r="A67" s="38"/>
      <c r="B67" s="132" t="s">
        <v>152</v>
      </c>
      <c r="C67">
        <v>16</v>
      </c>
    </row>
    <row r="68" spans="1:3" ht="20.100000000000001" customHeight="1">
      <c r="A68" s="38"/>
      <c r="B68" s="132" t="s">
        <v>151</v>
      </c>
      <c r="C68">
        <v>17</v>
      </c>
    </row>
    <row r="69" spans="1:3" ht="20.100000000000001" customHeight="1">
      <c r="A69" s="38"/>
      <c r="B69" s="132" t="s">
        <v>150</v>
      </c>
      <c r="C69">
        <v>18</v>
      </c>
    </row>
    <row r="70" spans="1:3" ht="20.100000000000001" customHeight="1">
      <c r="A70" s="38"/>
      <c r="B70" s="132" t="s">
        <v>154</v>
      </c>
      <c r="C70">
        <v>19</v>
      </c>
    </row>
    <row r="71" spans="1:3" ht="39.950000000000003" customHeight="1">
      <c r="A71" s="38"/>
      <c r="B71" s="132" t="s">
        <v>155</v>
      </c>
      <c r="C71">
        <v>20</v>
      </c>
    </row>
    <row r="72" spans="1:3" ht="20.100000000000001" customHeight="1">
      <c r="A72" s="38"/>
      <c r="B72" s="132" t="s">
        <v>83</v>
      </c>
      <c r="C72">
        <v>21</v>
      </c>
    </row>
    <row r="73" spans="1:3" ht="20.100000000000001" customHeight="1">
      <c r="A73" s="38"/>
      <c r="B73" s="132" t="s">
        <v>164</v>
      </c>
      <c r="C73">
        <v>22</v>
      </c>
    </row>
    <row r="74" spans="1:3" ht="20.100000000000001" customHeight="1" thickBot="1">
      <c r="A74" s="38"/>
      <c r="B74" s="133" t="s">
        <v>612</v>
      </c>
      <c r="C74">
        <v>23</v>
      </c>
    </row>
    <row r="75" spans="1:3" ht="20.100000000000001" customHeight="1">
      <c r="A75" s="38"/>
      <c r="B75" s="182" t="s">
        <v>138</v>
      </c>
      <c r="C75">
        <v>24</v>
      </c>
    </row>
    <row r="76" spans="1:3" ht="20.100000000000001" customHeight="1">
      <c r="A76" s="38"/>
      <c r="B76" s="179" t="s">
        <v>613</v>
      </c>
      <c r="C76">
        <v>25</v>
      </c>
    </row>
    <row r="77" spans="1:3" ht="20.100000000000001" customHeight="1">
      <c r="A77" s="38"/>
      <c r="B77" s="179" t="s">
        <v>488</v>
      </c>
      <c r="C77">
        <v>26</v>
      </c>
    </row>
    <row r="78" spans="1:3" ht="30" customHeight="1">
      <c r="A78" s="38"/>
      <c r="B78" s="179" t="s">
        <v>489</v>
      </c>
      <c r="C78">
        <v>27</v>
      </c>
    </row>
    <row r="79" spans="1:3" ht="20.100000000000001" customHeight="1" thickBot="1">
      <c r="A79" s="38"/>
      <c r="B79" s="312" t="s">
        <v>376</v>
      </c>
      <c r="C79">
        <v>28</v>
      </c>
    </row>
    <row r="80" spans="1:3" ht="20.100000000000001" customHeight="1" thickBot="1">
      <c r="A80" s="321"/>
      <c r="B80" s="321"/>
    </row>
    <row r="81" spans="1:2" ht="20.100000000000001" customHeight="1" thickBot="1">
      <c r="A81" s="319" t="s">
        <v>484</v>
      </c>
      <c r="B81" s="320"/>
    </row>
    <row r="82" spans="1:2" ht="20.100000000000001" customHeight="1">
      <c r="A82" s="53" t="s">
        <v>110</v>
      </c>
      <c r="B82" s="137" t="s">
        <v>642</v>
      </c>
    </row>
    <row r="83" spans="1:2" ht="20.100000000000001" customHeight="1">
      <c r="A83" s="69" t="s">
        <v>111</v>
      </c>
      <c r="B83" s="135" t="s">
        <v>643</v>
      </c>
    </row>
    <row r="84" spans="1:2" ht="20.100000000000001" customHeight="1">
      <c r="A84" s="69"/>
      <c r="B84" s="135" t="s">
        <v>100</v>
      </c>
    </row>
    <row r="85" spans="1:2" ht="20.100000000000001" customHeight="1" thickBot="1">
      <c r="A85" s="39"/>
      <c r="B85" s="138" t="s">
        <v>644</v>
      </c>
    </row>
    <row r="86" spans="1:2" ht="20.100000000000001" customHeight="1">
      <c r="A86" s="54"/>
      <c r="B86" s="135" t="s">
        <v>103</v>
      </c>
    </row>
    <row r="87" spans="1:2" ht="20.100000000000001" customHeight="1">
      <c r="A87" s="54" t="s">
        <v>112</v>
      </c>
      <c r="B87" s="135" t="s">
        <v>85</v>
      </c>
    </row>
    <row r="88" spans="1:2" ht="20.100000000000001" customHeight="1">
      <c r="A88" s="69" t="s">
        <v>113</v>
      </c>
      <c r="B88" s="135" t="s">
        <v>97</v>
      </c>
    </row>
    <row r="89" spans="1:2" ht="20.100000000000001" customHeight="1">
      <c r="A89" s="38"/>
      <c r="B89" s="135" t="s">
        <v>86</v>
      </c>
    </row>
    <row r="90" spans="1:2" ht="20.100000000000001" customHeight="1" thickBot="1">
      <c r="A90" s="39"/>
      <c r="B90" s="138" t="s">
        <v>438</v>
      </c>
    </row>
    <row r="91" spans="1:2" ht="20.100000000000001" customHeight="1">
      <c r="A91" s="313" t="s">
        <v>134</v>
      </c>
      <c r="B91" s="135" t="s">
        <v>87</v>
      </c>
    </row>
    <row r="92" spans="1:2" ht="20.100000000000001" customHeight="1">
      <c r="A92" s="314"/>
      <c r="B92" s="135" t="s">
        <v>645</v>
      </c>
    </row>
    <row r="93" spans="1:2" ht="20.100000000000001" customHeight="1">
      <c r="A93" s="314"/>
      <c r="B93" s="135" t="s">
        <v>84</v>
      </c>
    </row>
    <row r="94" spans="1:2" ht="20.100000000000001" customHeight="1">
      <c r="A94" s="314"/>
      <c r="B94" s="135" t="s">
        <v>102</v>
      </c>
    </row>
    <row r="95" spans="1:2" ht="39.950000000000003" customHeight="1">
      <c r="A95" s="314"/>
      <c r="B95" s="135" t="s">
        <v>88</v>
      </c>
    </row>
    <row r="96" spans="1:2" ht="20.100000000000001" customHeight="1" thickBot="1">
      <c r="A96" s="315"/>
      <c r="B96" s="138" t="s">
        <v>89</v>
      </c>
    </row>
    <row r="97" spans="1:2" ht="30" customHeight="1">
      <c r="A97" s="313" t="s">
        <v>114</v>
      </c>
      <c r="B97" s="135" t="s">
        <v>106</v>
      </c>
    </row>
    <row r="98" spans="1:2" ht="20.100000000000001" customHeight="1">
      <c r="A98" s="314"/>
      <c r="B98" s="135" t="s">
        <v>187</v>
      </c>
    </row>
    <row r="99" spans="1:2" ht="20.100000000000001" customHeight="1">
      <c r="A99" s="314"/>
      <c r="B99" s="135" t="s">
        <v>99</v>
      </c>
    </row>
    <row r="100" spans="1:2" ht="20.100000000000001" customHeight="1">
      <c r="A100" s="314"/>
      <c r="B100" s="135" t="s">
        <v>90</v>
      </c>
    </row>
    <row r="101" spans="1:2" ht="20.100000000000001" customHeight="1">
      <c r="A101" s="314"/>
      <c r="B101" s="135" t="s">
        <v>646</v>
      </c>
    </row>
    <row r="102" spans="1:2" ht="20.100000000000001" customHeight="1" thickBot="1">
      <c r="A102" s="315"/>
      <c r="B102" s="138" t="s">
        <v>100</v>
      </c>
    </row>
    <row r="103" spans="1:2" ht="20.100000000000001" customHeight="1">
      <c r="A103" s="313" t="s">
        <v>115</v>
      </c>
      <c r="B103" s="135" t="s">
        <v>368</v>
      </c>
    </row>
    <row r="104" spans="1:2" ht="20.100000000000001" customHeight="1">
      <c r="A104" s="314"/>
      <c r="B104" s="135" t="s">
        <v>647</v>
      </c>
    </row>
    <row r="105" spans="1:2" ht="20.100000000000001" customHeight="1" thickBot="1">
      <c r="A105" s="315"/>
      <c r="B105" s="138"/>
    </row>
    <row r="107" spans="1:2" ht="20.100000000000001" customHeight="1" thickBot="1">
      <c r="A107" s="66" t="s">
        <v>615</v>
      </c>
    </row>
    <row r="108" spans="1:2" ht="20.100000000000001" customHeight="1" thickBot="1">
      <c r="A108" s="41" t="s">
        <v>69</v>
      </c>
      <c r="B108" s="140" t="s">
        <v>70</v>
      </c>
    </row>
    <row r="109" spans="1:2" ht="20.100000000000001" customHeight="1">
      <c r="A109" s="313" t="s">
        <v>116</v>
      </c>
      <c r="B109" s="141" t="s">
        <v>616</v>
      </c>
    </row>
    <row r="110" spans="1:2" ht="20.100000000000001" customHeight="1">
      <c r="A110" s="314"/>
      <c r="B110" s="142" t="s">
        <v>623</v>
      </c>
    </row>
    <row r="111" spans="1:2" ht="20.100000000000001" customHeight="1" thickBot="1">
      <c r="A111" s="315"/>
      <c r="B111" s="144" t="s">
        <v>624</v>
      </c>
    </row>
    <row r="112" spans="1:2" ht="20.100000000000001" customHeight="1">
      <c r="A112" s="68" t="s">
        <v>110</v>
      </c>
      <c r="B112" s="143" t="s">
        <v>617</v>
      </c>
    </row>
    <row r="113" spans="1:2" ht="20.100000000000001" customHeight="1" thickBot="1">
      <c r="A113" s="70" t="s">
        <v>117</v>
      </c>
      <c r="B113" s="144" t="s">
        <v>98</v>
      </c>
    </row>
    <row r="114" spans="1:2" ht="20.100000000000001" customHeight="1">
      <c r="A114" s="68" t="s">
        <v>112</v>
      </c>
      <c r="B114" s="145" t="s">
        <v>71</v>
      </c>
    </row>
    <row r="115" spans="1:2" ht="20.100000000000001" customHeight="1" thickBot="1">
      <c r="A115" s="71" t="s">
        <v>113</v>
      </c>
      <c r="B115" s="146" t="s">
        <v>437</v>
      </c>
    </row>
    <row r="116" spans="1:2" ht="20.100000000000001" customHeight="1">
      <c r="A116" s="313" t="s">
        <v>118</v>
      </c>
      <c r="B116" s="139" t="s">
        <v>618</v>
      </c>
    </row>
    <row r="117" spans="1:2" ht="20.100000000000001" customHeight="1">
      <c r="A117" s="314"/>
      <c r="B117" s="139" t="s">
        <v>619</v>
      </c>
    </row>
    <row r="118" spans="1:2" ht="20.100000000000001" customHeight="1">
      <c r="A118" s="314"/>
      <c r="B118" s="300" t="s">
        <v>622</v>
      </c>
    </row>
    <row r="119" spans="1:2" ht="20.100000000000001" customHeight="1" thickBot="1">
      <c r="A119" s="315"/>
      <c r="B119" s="146" t="s">
        <v>648</v>
      </c>
    </row>
    <row r="120" spans="1:2" ht="24.95" customHeight="1">
      <c r="A120" s="313" t="s">
        <v>119</v>
      </c>
      <c r="B120" s="143" t="s">
        <v>649</v>
      </c>
    </row>
    <row r="121" spans="1:2" ht="24.95" customHeight="1">
      <c r="A121" s="314"/>
      <c r="B121" s="143" t="s">
        <v>620</v>
      </c>
    </row>
    <row r="122" spans="1:2" ht="24.95" customHeight="1">
      <c r="A122" s="314"/>
      <c r="B122" s="143" t="s">
        <v>621</v>
      </c>
    </row>
    <row r="123" spans="1:2" ht="24.95" customHeight="1" thickBot="1">
      <c r="A123" s="315"/>
      <c r="B123" s="146" t="s">
        <v>442</v>
      </c>
    </row>
    <row r="124" spans="1:2" ht="20.100000000000001" customHeight="1" thickBot="1">
      <c r="A124" s="308" t="s">
        <v>120</v>
      </c>
      <c r="B124" s="309" t="s">
        <v>647</v>
      </c>
    </row>
    <row r="125" spans="1:2" ht="20.100000000000001" customHeight="1"/>
    <row r="126" spans="1:2" ht="20.100000000000001" customHeight="1"/>
    <row r="127" spans="1:2" ht="20.100000000000001" customHeight="1"/>
    <row r="128" spans="1:2"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sheetData>
  <mergeCells count="10">
    <mergeCell ref="A116:A119"/>
    <mergeCell ref="A120:A123"/>
    <mergeCell ref="A2:A14"/>
    <mergeCell ref="A91:A96"/>
    <mergeCell ref="A97:A102"/>
    <mergeCell ref="A103:A105"/>
    <mergeCell ref="A109:A111"/>
    <mergeCell ref="A16:B16"/>
    <mergeCell ref="A80:B80"/>
    <mergeCell ref="A81:B81"/>
  </mergeCells>
  <phoneticPr fontId="3"/>
  <printOptions horizontalCentered="1"/>
  <pageMargins left="0.39370078740157483" right="0.47244094488188981" top="0.51181102362204722" bottom="0.19685039370078741" header="0.39370078740157483" footer="0.15748031496062992"/>
  <pageSetup paperSize="9" scale="75" orientation="portrait" r:id="rId1"/>
  <rowBreaks count="2" manualBreakCount="2">
    <brk id="51" max="1" man="1"/>
    <brk id="10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6FFCD"/>
  </sheetPr>
  <dimension ref="A1:O49"/>
  <sheetViews>
    <sheetView showZeros="0" view="pageBreakPreview" zoomScaleNormal="85" workbookViewId="0">
      <selection activeCell="C5" sqref="C5:F5"/>
    </sheetView>
  </sheetViews>
  <sheetFormatPr defaultRowHeight="13.5"/>
  <cols>
    <col min="1" max="5" width="15.125" customWidth="1"/>
    <col min="6" max="6" width="17.5" customWidth="1"/>
  </cols>
  <sheetData>
    <row r="1" spans="1:6" ht="24.6" customHeight="1">
      <c r="A1" s="62" t="s">
        <v>556</v>
      </c>
      <c r="B1" s="63"/>
      <c r="C1" s="63"/>
      <c r="D1" s="63"/>
    </row>
    <row r="2" spans="1:6" ht="24.6" customHeight="1">
      <c r="A2" s="78" t="str">
        <f>応募用紙1!A3</f>
        <v>令和8年度　第42回都市公園等コンクール　『④管理運営部門』</v>
      </c>
      <c r="B2" s="79"/>
      <c r="C2" s="79"/>
      <c r="D2" s="79"/>
      <c r="E2" s="31"/>
      <c r="F2" s="34" t="s">
        <v>0</v>
      </c>
    </row>
    <row r="3" spans="1:6" ht="24.6" customHeight="1">
      <c r="A3" s="689" t="s">
        <v>54</v>
      </c>
      <c r="B3" s="689"/>
      <c r="C3" s="689"/>
      <c r="D3" s="689"/>
      <c r="E3" s="720"/>
      <c r="F3" s="721">
        <f>応募用紙1!O3</f>
        <v>0</v>
      </c>
    </row>
    <row r="4" spans="1:6" ht="21.6" customHeight="1">
      <c r="A4" s="35" t="s">
        <v>16</v>
      </c>
      <c r="B4" s="669" t="str">
        <f>表紙!D9</f>
        <v>(20字程度）</v>
      </c>
      <c r="C4" s="669"/>
      <c r="D4" s="669"/>
      <c r="E4" s="723"/>
      <c r="F4" s="722"/>
    </row>
    <row r="5" spans="1:6" s="9" customFormat="1" ht="19.899999999999999" customHeight="1">
      <c r="A5" s="717" t="s">
        <v>149</v>
      </c>
      <c r="B5" s="14" t="s">
        <v>53</v>
      </c>
      <c r="C5" s="709"/>
      <c r="D5" s="709"/>
      <c r="E5" s="709"/>
      <c r="F5" s="709"/>
    </row>
    <row r="6" spans="1:6" s="9" customFormat="1" ht="19.899999999999999" customHeight="1">
      <c r="A6" s="718"/>
      <c r="B6" s="32" t="s">
        <v>79</v>
      </c>
      <c r="C6" s="710"/>
      <c r="D6" s="710"/>
      <c r="E6" s="710"/>
      <c r="F6" s="710"/>
    </row>
    <row r="7" spans="1:6" s="9" customFormat="1" ht="19.899999999999999" customHeight="1">
      <c r="A7" s="724"/>
      <c r="B7" s="25" t="s">
        <v>52</v>
      </c>
      <c r="C7" s="711"/>
      <c r="D7" s="711"/>
      <c r="E7" s="711"/>
      <c r="F7" s="711"/>
    </row>
    <row r="8" spans="1:6" s="9" customFormat="1" ht="19.899999999999999" customHeight="1">
      <c r="A8" s="717" t="s">
        <v>148</v>
      </c>
      <c r="B8" s="14" t="s">
        <v>53</v>
      </c>
      <c r="C8" s="709"/>
      <c r="D8" s="709"/>
      <c r="E8" s="709"/>
      <c r="F8" s="709"/>
    </row>
    <row r="9" spans="1:6" s="9" customFormat="1" ht="19.899999999999999" customHeight="1">
      <c r="A9" s="718"/>
      <c r="B9" s="32" t="s">
        <v>79</v>
      </c>
      <c r="C9" s="710"/>
      <c r="D9" s="710"/>
      <c r="E9" s="710"/>
      <c r="F9" s="710"/>
    </row>
    <row r="10" spans="1:6" s="9" customFormat="1" ht="19.899999999999999" customHeight="1">
      <c r="A10" s="718"/>
      <c r="B10" s="25" t="s">
        <v>52</v>
      </c>
      <c r="C10" s="711"/>
      <c r="D10" s="711"/>
      <c r="E10" s="711"/>
      <c r="F10" s="711"/>
    </row>
    <row r="11" spans="1:6" s="9" customFormat="1" ht="19.899999999999999" customHeight="1">
      <c r="A11" s="719"/>
      <c r="B11" s="14" t="s">
        <v>53</v>
      </c>
      <c r="C11" s="709"/>
      <c r="D11" s="709"/>
      <c r="E11" s="709"/>
      <c r="F11" s="709"/>
    </row>
    <row r="12" spans="1:6" s="9" customFormat="1" ht="19.899999999999999" customHeight="1">
      <c r="A12" s="719"/>
      <c r="B12" s="32" t="s">
        <v>79</v>
      </c>
      <c r="C12" s="710"/>
      <c r="D12" s="710"/>
      <c r="E12" s="710"/>
      <c r="F12" s="710"/>
    </row>
    <row r="13" spans="1:6" s="9" customFormat="1" ht="19.899999999999999" customHeight="1">
      <c r="A13" s="719"/>
      <c r="B13" s="25" t="s">
        <v>52</v>
      </c>
      <c r="C13" s="711"/>
      <c r="D13" s="711"/>
      <c r="E13" s="711"/>
      <c r="F13" s="711"/>
    </row>
    <row r="14" spans="1:6" s="9" customFormat="1" ht="19.899999999999999" customHeight="1">
      <c r="A14" s="708"/>
      <c r="B14" s="14" t="s">
        <v>53</v>
      </c>
      <c r="C14" s="709"/>
      <c r="D14" s="709"/>
      <c r="E14" s="709"/>
      <c r="F14" s="709"/>
    </row>
    <row r="15" spans="1:6" s="9" customFormat="1" ht="19.899999999999999" customHeight="1">
      <c r="A15" s="708"/>
      <c r="B15" s="32" t="s">
        <v>79</v>
      </c>
      <c r="C15" s="710"/>
      <c r="D15" s="710"/>
      <c r="E15" s="710"/>
      <c r="F15" s="710"/>
    </row>
    <row r="16" spans="1:6" s="9" customFormat="1" ht="19.899999999999999" customHeight="1">
      <c r="A16" s="708"/>
      <c r="B16" s="25" t="s">
        <v>52</v>
      </c>
      <c r="C16" s="711"/>
      <c r="D16" s="711"/>
      <c r="E16" s="711"/>
      <c r="F16" s="711"/>
    </row>
    <row r="17" spans="1:15" s="9" customFormat="1" ht="19.899999999999999" customHeight="1">
      <c r="A17" s="708"/>
      <c r="B17" s="14" t="s">
        <v>53</v>
      </c>
      <c r="C17" s="709"/>
      <c r="D17" s="709"/>
      <c r="E17" s="709"/>
      <c r="F17" s="709"/>
    </row>
    <row r="18" spans="1:15" s="9" customFormat="1" ht="19.899999999999999" customHeight="1">
      <c r="A18" s="708"/>
      <c r="B18" s="32" t="s">
        <v>79</v>
      </c>
      <c r="C18" s="710"/>
      <c r="D18" s="710"/>
      <c r="E18" s="710"/>
      <c r="F18" s="710"/>
    </row>
    <row r="19" spans="1:15" s="9" customFormat="1" ht="19.899999999999999" customHeight="1">
      <c r="A19" s="708"/>
      <c r="B19" s="25" t="s">
        <v>52</v>
      </c>
      <c r="C19" s="711"/>
      <c r="D19" s="711"/>
      <c r="E19" s="711"/>
      <c r="F19" s="711"/>
    </row>
    <row r="20" spans="1:15" s="9" customFormat="1" ht="19.899999999999999" customHeight="1">
      <c r="A20" s="708"/>
      <c r="B20" s="14" t="s">
        <v>53</v>
      </c>
      <c r="C20" s="709"/>
      <c r="D20" s="709"/>
      <c r="E20" s="709"/>
      <c r="F20" s="709"/>
    </row>
    <row r="21" spans="1:15" s="9" customFormat="1" ht="19.899999999999999" customHeight="1">
      <c r="A21" s="708"/>
      <c r="B21" s="32" t="s">
        <v>79</v>
      </c>
      <c r="C21" s="710"/>
      <c r="D21" s="710"/>
      <c r="E21" s="710"/>
      <c r="F21" s="710"/>
    </row>
    <row r="22" spans="1:15" s="9" customFormat="1" ht="19.899999999999999" customHeight="1">
      <c r="A22" s="708"/>
      <c r="B22" s="25" t="s">
        <v>52</v>
      </c>
      <c r="C22" s="711"/>
      <c r="D22" s="711"/>
      <c r="E22" s="711"/>
      <c r="F22" s="711"/>
    </row>
    <row r="23" spans="1:15" s="9" customFormat="1" ht="19.899999999999999" customHeight="1">
      <c r="A23" s="708"/>
      <c r="B23" s="14" t="s">
        <v>53</v>
      </c>
      <c r="C23" s="709"/>
      <c r="D23" s="709"/>
      <c r="E23" s="709"/>
      <c r="F23" s="709"/>
    </row>
    <row r="24" spans="1:15" s="9" customFormat="1" ht="19.899999999999999" customHeight="1">
      <c r="A24" s="708"/>
      <c r="B24" s="32" t="s">
        <v>79</v>
      </c>
      <c r="C24" s="710"/>
      <c r="D24" s="710"/>
      <c r="E24" s="710"/>
      <c r="F24" s="710"/>
    </row>
    <row r="25" spans="1:15" s="9" customFormat="1" ht="19.899999999999999" customHeight="1">
      <c r="A25" s="712"/>
      <c r="B25" s="25" t="s">
        <v>52</v>
      </c>
      <c r="C25" s="711"/>
      <c r="D25" s="711"/>
      <c r="E25" s="711"/>
      <c r="F25" s="711"/>
    </row>
    <row r="26" spans="1:15" ht="20.100000000000001" customHeight="1">
      <c r="A26" s="713" t="s">
        <v>186</v>
      </c>
      <c r="B26" s="14" t="s">
        <v>53</v>
      </c>
      <c r="C26" s="709"/>
      <c r="D26" s="709"/>
      <c r="E26" s="709"/>
      <c r="F26" s="709"/>
      <c r="I26" ph="1"/>
      <c r="J26" ph="1"/>
      <c r="K26" ph="1"/>
      <c r="M26" ph="1"/>
      <c r="N26" ph="1"/>
      <c r="O26" ph="1"/>
    </row>
    <row r="27" spans="1:15" ht="20.100000000000001" customHeight="1">
      <c r="A27" s="714"/>
      <c r="B27" s="32" t="s">
        <v>79</v>
      </c>
      <c r="C27" s="710"/>
      <c r="D27" s="710"/>
      <c r="E27" s="710"/>
      <c r="F27" s="710"/>
      <c r="I27" ph="1"/>
      <c r="J27" ph="1"/>
      <c r="K27" ph="1"/>
      <c r="M27" ph="1"/>
      <c r="N27" ph="1"/>
      <c r="O27" ph="1"/>
    </row>
    <row r="28" spans="1:15" ht="20.100000000000001" customHeight="1">
      <c r="A28" s="715"/>
      <c r="B28" s="25" t="s">
        <v>52</v>
      </c>
      <c r="C28" s="711"/>
      <c r="D28" s="711"/>
      <c r="E28" s="711"/>
      <c r="F28" s="711"/>
      <c r="I28" ph="1"/>
      <c r="J28" ph="1"/>
      <c r="K28" ph="1"/>
      <c r="M28" ph="1"/>
      <c r="N28" ph="1"/>
      <c r="O28" ph="1"/>
    </row>
    <row r="29" spans="1:15" ht="20.100000000000001" customHeight="1">
      <c r="H29" s="186" t="s">
        <v>351</v>
      </c>
      <c r="I29" ph="1"/>
      <c r="J29" ph="1"/>
      <c r="K29" ph="1"/>
      <c r="M29" ph="1"/>
      <c r="N29" ph="1"/>
      <c r="O29" ph="1"/>
    </row>
    <row r="30" spans="1:15" ht="20.100000000000001" customHeight="1">
      <c r="B30" s="185" t="s">
        <v>349</v>
      </c>
      <c r="C30" s="327"/>
      <c r="D30" s="327"/>
      <c r="E30" s="327"/>
      <c r="H30" s="186" t="s">
        <v>352</v>
      </c>
      <c r="I30" ph="1"/>
      <c r="J30" ph="1"/>
      <c r="K30" ph="1"/>
      <c r="M30" ph="1"/>
      <c r="N30" ph="1"/>
      <c r="O30" ph="1"/>
    </row>
    <row r="31" spans="1:15" ht="20.100000000000001" customHeight="1">
      <c r="B31" s="185" t="s">
        <v>350</v>
      </c>
      <c r="C31" s="716">
        <f>C28</f>
        <v>0</v>
      </c>
      <c r="D31" s="716"/>
      <c r="E31" s="716"/>
      <c r="H31" s="186" t="s">
        <v>353</v>
      </c>
      <c r="I31" ph="1"/>
      <c r="J31" ph="1"/>
      <c r="K31" ph="1"/>
      <c r="M31" ph="1"/>
      <c r="N31" ph="1"/>
      <c r="O31" ph="1"/>
    </row>
    <row r="32" spans="1:15" ht="30" customHeight="1">
      <c r="C32" s="80" t="s">
        <v>146</v>
      </c>
      <c r="D32" s="81" t="s">
        <v>546</v>
      </c>
      <c r="E32" s="82"/>
      <c r="F32" s="83"/>
      <c r="H32" s="186" t="s">
        <v>354</v>
      </c>
      <c r="I32" ph="1"/>
      <c r="J32" ph="1"/>
      <c r="K32" ph="1"/>
      <c r="M32" ph="1"/>
      <c r="N32" ph="1"/>
      <c r="O32" ph="1"/>
    </row>
    <row r="33" spans="1:15" ht="24.75" customHeight="1">
      <c r="I33" ph="1"/>
      <c r="J33" ph="1"/>
      <c r="K33" ph="1"/>
      <c r="M33" ph="1"/>
      <c r="N33" ph="1"/>
      <c r="O33" ph="1"/>
    </row>
    <row r="34" spans="1:15" ht="120" customHeight="1">
      <c r="A34" s="706" t="s">
        <v>147</v>
      </c>
      <c r="B34" s="707"/>
      <c r="C34" s="707"/>
      <c r="D34" s="707"/>
      <c r="E34" s="707"/>
      <c r="F34" s="707"/>
    </row>
    <row r="35" spans="1:15" ht="59.25" customHeight="1">
      <c r="A35" s="706" t="s">
        <v>108</v>
      </c>
      <c r="B35" s="707"/>
      <c r="C35" s="707"/>
      <c r="D35" s="707"/>
      <c r="E35" s="707"/>
      <c r="F35" s="707"/>
      <c r="I35" ph="1"/>
      <c r="J35" ph="1"/>
      <c r="K35" ph="1"/>
      <c r="M35" ph="1"/>
      <c r="N35" ph="1"/>
      <c r="O35" ph="1"/>
    </row>
    <row r="36" spans="1:15" ht="21">
      <c r="I36" ph="1"/>
      <c r="J36" ph="1"/>
      <c r="K36" ph="1"/>
      <c r="M36" ph="1"/>
      <c r="N36" ph="1"/>
      <c r="O36" ph="1"/>
    </row>
    <row r="38" spans="1:15" ht="21">
      <c r="I38" ph="1"/>
      <c r="J38" ph="1"/>
      <c r="K38" ph="1"/>
      <c r="M38" ph="1"/>
      <c r="N38" ph="1"/>
      <c r="O38" ph="1"/>
    </row>
    <row r="39" spans="1:15" ht="21">
      <c r="I39" ph="1"/>
      <c r="J39" ph="1"/>
      <c r="K39" ph="1"/>
      <c r="M39" ph="1"/>
      <c r="N39" ph="1"/>
      <c r="O39" ph="1"/>
    </row>
    <row r="41" spans="1:15" ht="21">
      <c r="I41" ph="1"/>
      <c r="J41" ph="1"/>
      <c r="K41" ph="1"/>
      <c r="M41" ph="1"/>
      <c r="N41" ph="1"/>
      <c r="O41" ph="1"/>
    </row>
    <row r="42" spans="1:15" ht="21">
      <c r="I42" ph="1"/>
      <c r="J42" ph="1"/>
      <c r="K42" ph="1"/>
      <c r="M42" ph="1"/>
      <c r="N42" ph="1"/>
      <c r="O42" ph="1"/>
    </row>
    <row r="44" spans="1:15" ht="21">
      <c r="I44" ph="1"/>
      <c r="J44" ph="1"/>
      <c r="K44" ph="1"/>
      <c r="M44" ph="1"/>
      <c r="N44" ph="1"/>
      <c r="O44" ph="1"/>
    </row>
    <row r="45" spans="1:15" ht="21">
      <c r="I45" ph="1"/>
      <c r="J45" ph="1"/>
      <c r="K45" ph="1"/>
      <c r="M45" ph="1"/>
      <c r="N45" ph="1"/>
      <c r="O45" ph="1"/>
    </row>
    <row r="47" spans="1:15" ht="21">
      <c r="I47" ph="1"/>
      <c r="J47" ph="1"/>
      <c r="K47" ph="1"/>
      <c r="M47" ph="1"/>
      <c r="N47" ph="1"/>
      <c r="O47" ph="1"/>
    </row>
    <row r="48" spans="1:15" ht="21">
      <c r="I48" ph="1"/>
      <c r="J48" ph="1"/>
      <c r="K48" ph="1"/>
      <c r="M48" ph="1"/>
      <c r="N48" ph="1"/>
      <c r="O48" ph="1"/>
    </row>
    <row r="49" spans="9:15" ht="21">
      <c r="I49" ph="1"/>
      <c r="J49" ph="1"/>
      <c r="K49" ph="1"/>
      <c r="M49" ph="1"/>
      <c r="N49" ph="1"/>
      <c r="O49" ph="1"/>
    </row>
  </sheetData>
  <mergeCells count="39">
    <mergeCell ref="A3:E3"/>
    <mergeCell ref="F3:F4"/>
    <mergeCell ref="B4:E4"/>
    <mergeCell ref="A5:A7"/>
    <mergeCell ref="C5:F5"/>
    <mergeCell ref="C6:F6"/>
    <mergeCell ref="C7:F7"/>
    <mergeCell ref="A8:A10"/>
    <mergeCell ref="C8:F8"/>
    <mergeCell ref="C9:F9"/>
    <mergeCell ref="C10:F10"/>
    <mergeCell ref="A11:A13"/>
    <mergeCell ref="C11:F11"/>
    <mergeCell ref="C12:F12"/>
    <mergeCell ref="C13:F13"/>
    <mergeCell ref="A14:A16"/>
    <mergeCell ref="C14:F14"/>
    <mergeCell ref="C15:F15"/>
    <mergeCell ref="C16:F16"/>
    <mergeCell ref="A17:A19"/>
    <mergeCell ref="C17:F17"/>
    <mergeCell ref="C18:F18"/>
    <mergeCell ref="C19:F1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BF75"/>
  <sheetViews>
    <sheetView showZeros="0" zoomScaleNormal="100" zoomScaleSheetLayoutView="100" workbookViewId="0">
      <selection activeCell="A4" sqref="A4:AH4"/>
    </sheetView>
  </sheetViews>
  <sheetFormatPr defaultRowHeight="13.5"/>
  <cols>
    <col min="1" max="2" width="3.375" customWidth="1"/>
    <col min="3" max="3" width="8.125" customWidth="1"/>
    <col min="4" max="6" width="1.625" customWidth="1"/>
    <col min="7" max="33" width="2.125" customWidth="1"/>
    <col min="36" max="36" width="17.5" customWidth="1"/>
  </cols>
  <sheetData>
    <row r="1" spans="1:58" ht="26.45" customHeight="1">
      <c r="A1" s="325" t="s">
        <v>248</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265"/>
      <c r="AK1" s="265"/>
      <c r="AL1" s="265"/>
      <c r="AM1" s="265"/>
      <c r="AN1" s="265"/>
      <c r="AO1" s="265"/>
      <c r="AP1" s="265"/>
      <c r="AQ1" s="265"/>
      <c r="AR1" s="265"/>
      <c r="AS1" s="265"/>
      <c r="AT1" s="265"/>
      <c r="AU1" s="265"/>
      <c r="AV1" s="265"/>
      <c r="AW1" s="265"/>
      <c r="AX1" s="265"/>
      <c r="AY1" s="265"/>
      <c r="AZ1" s="265"/>
      <c r="BA1" s="265"/>
      <c r="BB1" s="265"/>
      <c r="BC1" s="265"/>
      <c r="BD1" s="265"/>
      <c r="BE1" s="265"/>
      <c r="BF1" s="265"/>
    </row>
    <row r="2" spans="1:58" ht="13.9" customHeight="1">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J2" s="265"/>
      <c r="AK2" s="265"/>
      <c r="AL2" s="265"/>
      <c r="AM2" s="265"/>
      <c r="AN2" s="265"/>
      <c r="AO2" s="265"/>
      <c r="AP2" s="265"/>
      <c r="AQ2" s="265"/>
      <c r="AR2" s="265"/>
      <c r="AS2" s="265"/>
      <c r="AT2" s="265"/>
      <c r="AU2" s="265"/>
      <c r="AV2" s="265"/>
      <c r="AW2" s="265"/>
      <c r="AX2" s="265"/>
      <c r="AY2" s="265"/>
      <c r="AZ2" s="265"/>
      <c r="BA2" s="265"/>
      <c r="BB2" s="265"/>
      <c r="BC2" s="265"/>
      <c r="BD2" s="265"/>
      <c r="BE2" s="265"/>
      <c r="BF2" s="265"/>
    </row>
    <row r="3" spans="1:58" ht="33" customHeight="1">
      <c r="A3" s="334" t="str">
        <f>応募形態!A5</f>
        <v>④管理運営部門</v>
      </c>
      <c r="B3" s="334"/>
      <c r="C3" s="334"/>
      <c r="D3" s="334"/>
      <c r="E3" s="334"/>
      <c r="F3" s="334"/>
      <c r="G3" s="334"/>
      <c r="H3" s="334"/>
      <c r="I3" s="334"/>
      <c r="J3" s="334"/>
      <c r="K3" s="334"/>
      <c r="L3" s="334"/>
      <c r="M3" s="334"/>
      <c r="N3" s="334"/>
      <c r="O3" s="334"/>
      <c r="P3" s="334"/>
      <c r="Q3" s="334"/>
      <c r="R3" s="334"/>
      <c r="S3" s="334"/>
      <c r="T3" s="334"/>
      <c r="U3" s="334"/>
      <c r="V3" s="791"/>
      <c r="W3" s="332" t="s">
        <v>0</v>
      </c>
      <c r="X3" s="332"/>
      <c r="Y3" s="332"/>
      <c r="Z3" s="332"/>
      <c r="AA3" s="332"/>
      <c r="AB3" s="332"/>
      <c r="AC3" s="332"/>
      <c r="AD3" s="332"/>
      <c r="AE3" s="333">
        <f>応募用紙1!O3</f>
        <v>0</v>
      </c>
      <c r="AF3" s="333"/>
      <c r="AG3" s="333"/>
      <c r="AH3" s="333"/>
      <c r="AJ3" s="265"/>
      <c r="AK3" s="265"/>
      <c r="AL3" s="265"/>
      <c r="AM3" s="265"/>
      <c r="AN3" s="265"/>
      <c r="AO3" s="265"/>
      <c r="AP3" s="265"/>
      <c r="AQ3" s="265"/>
      <c r="AR3" s="265"/>
      <c r="AS3" s="265"/>
      <c r="AT3" s="265"/>
      <c r="AU3" s="265"/>
      <c r="AV3" s="265"/>
      <c r="AW3" s="265"/>
      <c r="AX3" s="265"/>
      <c r="AY3" s="265"/>
      <c r="AZ3" s="265"/>
      <c r="BA3" s="265"/>
      <c r="BB3" s="265"/>
      <c r="BC3" s="265"/>
      <c r="BD3" s="265"/>
      <c r="BE3" s="265"/>
      <c r="BF3" s="265"/>
    </row>
    <row r="4" spans="1:58" ht="13.9"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J4" s="265"/>
      <c r="AK4" s="265"/>
      <c r="AL4" s="265"/>
      <c r="AM4" s="265"/>
      <c r="AN4" s="265"/>
      <c r="AO4" s="265"/>
      <c r="AP4" s="265"/>
      <c r="AQ4" s="265"/>
      <c r="AR4" s="265"/>
      <c r="AS4" s="265"/>
      <c r="AT4" s="265"/>
      <c r="AU4" s="265"/>
      <c r="AV4" s="265"/>
      <c r="AW4" s="265"/>
      <c r="AX4" s="265"/>
      <c r="AY4" s="265"/>
      <c r="AZ4" s="265"/>
      <c r="BA4" s="265"/>
      <c r="BB4" s="265"/>
      <c r="BC4" s="265"/>
      <c r="BD4" s="265"/>
      <c r="BE4" s="265"/>
      <c r="BF4" s="265"/>
    </row>
    <row r="5" spans="1:58" ht="26.45" customHeight="1">
      <c r="A5" s="338" t="s">
        <v>51</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J5" s="265"/>
      <c r="AK5" s="265"/>
      <c r="AL5" s="265"/>
      <c r="AM5" s="265"/>
      <c r="AN5" s="265"/>
      <c r="AO5" s="265"/>
      <c r="AP5" s="265"/>
      <c r="AQ5" s="265"/>
      <c r="AR5" s="265"/>
      <c r="AS5" s="265"/>
      <c r="AT5" s="265"/>
      <c r="AU5" s="265"/>
      <c r="AV5" s="265"/>
      <c r="AW5" s="265"/>
      <c r="AX5" s="265"/>
      <c r="AY5" s="265"/>
      <c r="AZ5" s="265"/>
      <c r="BA5" s="265"/>
      <c r="BB5" s="265"/>
      <c r="BC5" s="265"/>
      <c r="BD5" s="265"/>
      <c r="BE5" s="265"/>
      <c r="BF5" s="265"/>
    </row>
    <row r="6" spans="1:58" ht="26.45" customHeight="1">
      <c r="A6" s="338" t="s">
        <v>65</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J6" s="265"/>
      <c r="AK6" s="265"/>
      <c r="AL6" s="265"/>
      <c r="AM6" s="265"/>
      <c r="AN6" s="265"/>
      <c r="AO6" s="265"/>
      <c r="AP6" s="265"/>
      <c r="AQ6" s="265"/>
      <c r="AR6" s="265"/>
      <c r="AS6" s="265"/>
      <c r="AT6" s="265"/>
      <c r="AU6" s="265"/>
      <c r="AV6" s="265"/>
      <c r="AW6" s="265"/>
      <c r="AX6" s="265"/>
      <c r="AY6" s="265"/>
      <c r="AZ6" s="265"/>
      <c r="BA6" s="265"/>
      <c r="BB6" s="265"/>
      <c r="BC6" s="265"/>
      <c r="BD6" s="265"/>
      <c r="BE6" s="265"/>
      <c r="BF6" s="265"/>
    </row>
    <row r="7" spans="1:58">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265"/>
      <c r="AK7" s="265"/>
      <c r="AL7" s="265"/>
      <c r="AM7" s="265"/>
      <c r="AN7" s="265"/>
      <c r="AO7" s="265"/>
      <c r="AP7" s="265"/>
      <c r="AQ7" s="265"/>
      <c r="AR7" s="265"/>
      <c r="AS7" s="265"/>
      <c r="AT7" s="265"/>
      <c r="AU7" s="265"/>
      <c r="AV7" s="265"/>
      <c r="AW7" s="265"/>
      <c r="AX7" s="265"/>
      <c r="AY7" s="265"/>
      <c r="AZ7" s="265"/>
      <c r="BA7" s="265"/>
      <c r="BB7" s="265"/>
      <c r="BC7" s="265"/>
      <c r="BD7" s="265"/>
      <c r="BE7" s="265"/>
      <c r="BF7" s="265"/>
    </row>
    <row r="8" spans="1:58" ht="28.5" customHeight="1" thickBot="1">
      <c r="A8" s="771" t="s">
        <v>545</v>
      </c>
      <c r="B8" s="772"/>
      <c r="C8" s="772"/>
      <c r="D8" s="773" t="str">
        <f>応募形態!J9</f>
        <v>選択</v>
      </c>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265" t="s">
        <v>614</v>
      </c>
      <c r="AK8" s="265"/>
      <c r="AL8" s="265"/>
      <c r="AM8" s="265"/>
      <c r="AN8" s="265"/>
      <c r="AO8" s="265"/>
      <c r="AP8" s="265"/>
      <c r="AQ8" s="265"/>
      <c r="AR8" s="265"/>
      <c r="AS8" s="265"/>
      <c r="AT8" s="265"/>
      <c r="AU8" s="265"/>
      <c r="AV8" s="265"/>
      <c r="AW8" s="265"/>
      <c r="AX8" s="265"/>
      <c r="AY8" s="265"/>
      <c r="AZ8" s="265"/>
      <c r="BA8" s="265"/>
      <c r="BB8" s="265"/>
      <c r="BC8" s="265"/>
      <c r="BD8" s="265"/>
      <c r="BE8" s="265"/>
      <c r="BF8" s="265"/>
    </row>
    <row r="9" spans="1:58" ht="27.6" customHeight="1">
      <c r="A9" s="792" t="s">
        <v>101</v>
      </c>
      <c r="B9" s="793"/>
      <c r="C9" s="793"/>
      <c r="D9" s="794" t="str">
        <f>応募用紙1!C6</f>
        <v>(20字程度）</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6"/>
      <c r="AJ9" s="265" t="s">
        <v>496</v>
      </c>
      <c r="AK9" s="266">
        <f>LEN(D9)</f>
        <v>7</v>
      </c>
      <c r="AL9" s="265"/>
      <c r="AM9" s="265"/>
      <c r="AN9" s="265"/>
      <c r="AO9" s="265"/>
      <c r="AP9" s="265"/>
      <c r="AQ9" s="265"/>
      <c r="AR9" s="265"/>
      <c r="AS9" s="265"/>
      <c r="AT9" s="265"/>
      <c r="AU9" s="265"/>
      <c r="AV9" s="265"/>
      <c r="AW9" s="265"/>
      <c r="AX9" s="265"/>
      <c r="AY9" s="265"/>
      <c r="AZ9" s="265"/>
      <c r="BA9" s="265"/>
      <c r="BB9" s="265"/>
      <c r="BC9" s="265"/>
      <c r="BD9" s="265"/>
      <c r="BE9" s="265"/>
      <c r="BF9" s="265"/>
    </row>
    <row r="10" spans="1:58" ht="15.75" customHeight="1" thickBot="1">
      <c r="A10" s="797" t="s">
        <v>137</v>
      </c>
      <c r="B10" s="798"/>
      <c r="C10" s="799"/>
      <c r="D10" s="800" t="str">
        <f>応募用紙1!C5</f>
        <v>（フリガナ）</v>
      </c>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2"/>
      <c r="AJ10" s="265" t="s">
        <v>496</v>
      </c>
      <c r="AK10" s="266">
        <f>LEN(D10)</f>
        <v>6</v>
      </c>
      <c r="AL10" s="265"/>
      <c r="AM10" s="265"/>
      <c r="AN10" s="265"/>
      <c r="AO10" s="265"/>
      <c r="AP10" s="265"/>
      <c r="AQ10" s="265"/>
      <c r="AR10" s="265"/>
      <c r="AS10" s="265"/>
      <c r="AT10" s="265"/>
      <c r="AU10" s="265"/>
      <c r="AV10" s="265"/>
      <c r="AW10" s="265"/>
      <c r="AX10" s="265"/>
      <c r="AY10" s="265"/>
      <c r="AZ10" s="265"/>
      <c r="BA10" s="265"/>
      <c r="BB10" s="265"/>
      <c r="BC10" s="265"/>
      <c r="BD10" s="265"/>
      <c r="BE10" s="265"/>
      <c r="BF10" s="265"/>
    </row>
    <row r="11" spans="1:58" ht="9" customHeight="1" thickBot="1">
      <c r="A11" s="790"/>
      <c r="B11" s="790"/>
      <c r="C11" s="790"/>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row>
    <row r="12" spans="1:58" ht="7.5" customHeight="1">
      <c r="A12" s="746" t="s">
        <v>477</v>
      </c>
      <c r="B12" s="747"/>
      <c r="C12" s="748"/>
      <c r="D12" s="740" t="str">
        <f>IF(D8="・共同企業体での応募",'応募用紙2 -3'!C10,IF(D8="・連名での応募",'応募用紙2 -2'!C10,IF(D8="・単独企業・団体での応募",'応募用紙2 -1'!C5,"")))</f>
        <v/>
      </c>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1"/>
      <c r="AJ12" s="738" t="s">
        <v>497</v>
      </c>
      <c r="AK12" s="267"/>
      <c r="AL12" s="267"/>
      <c r="AM12" s="267"/>
      <c r="AN12" s="267"/>
      <c r="AO12" s="267"/>
      <c r="AP12" s="265"/>
      <c r="AQ12" s="265"/>
      <c r="AR12" s="265"/>
      <c r="AS12" s="265"/>
      <c r="AT12" s="265"/>
      <c r="AU12" s="265"/>
      <c r="AV12" s="265"/>
      <c r="AW12" s="265"/>
      <c r="AX12" s="265"/>
      <c r="AY12" s="265"/>
      <c r="AZ12" s="265"/>
      <c r="BA12" s="265"/>
      <c r="BB12" s="265"/>
      <c r="BC12" s="265"/>
      <c r="BD12" s="265"/>
      <c r="BE12" s="265"/>
      <c r="BF12" s="265"/>
    </row>
    <row r="13" spans="1:58" ht="13.5" customHeight="1">
      <c r="A13" s="749"/>
      <c r="B13" s="750"/>
      <c r="C13" s="751"/>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3"/>
      <c r="AJ13" s="738"/>
      <c r="AK13" s="267"/>
      <c r="AL13" s="267"/>
      <c r="AM13" s="267"/>
      <c r="AN13" s="267"/>
      <c r="AO13" s="267"/>
      <c r="AP13" s="265"/>
      <c r="AQ13" s="265"/>
      <c r="AR13" s="265"/>
      <c r="AS13" s="265"/>
      <c r="AT13" s="265"/>
      <c r="AU13" s="265"/>
      <c r="AV13" s="265"/>
      <c r="AW13" s="265"/>
      <c r="AX13" s="265"/>
      <c r="AY13" s="265"/>
      <c r="AZ13" s="265"/>
      <c r="BA13" s="265"/>
      <c r="BB13" s="265"/>
      <c r="BC13" s="265"/>
      <c r="BD13" s="265"/>
      <c r="BE13" s="265"/>
      <c r="BF13" s="265"/>
    </row>
    <row r="14" spans="1:58" ht="12.75" customHeight="1" thickBot="1">
      <c r="A14" s="764" t="str">
        <f>IF(D8="・共同企業体での応募","(共同企業体名)","")</f>
        <v/>
      </c>
      <c r="B14" s="765"/>
      <c r="C14" s="765"/>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5"/>
      <c r="AJ14" s="738"/>
      <c r="AK14" s="267"/>
      <c r="AL14" s="267"/>
      <c r="AM14" s="267"/>
      <c r="AN14" s="267"/>
      <c r="AO14" s="267"/>
      <c r="AP14" s="265"/>
      <c r="AQ14" s="265"/>
      <c r="AR14" s="265"/>
      <c r="AS14" s="265"/>
      <c r="AT14" s="265"/>
      <c r="AU14" s="265"/>
      <c r="AV14" s="265"/>
      <c r="AW14" s="265"/>
      <c r="AX14" s="265"/>
      <c r="AY14" s="265"/>
      <c r="AZ14" s="265"/>
      <c r="BA14" s="265"/>
      <c r="BB14" s="265"/>
      <c r="BC14" s="265"/>
      <c r="BD14" s="265"/>
      <c r="BE14" s="265"/>
      <c r="BF14" s="265"/>
    </row>
    <row r="15" spans="1:58" ht="11.25" customHeight="1" thickBot="1">
      <c r="A15" s="739"/>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row>
    <row r="16" spans="1:58" ht="27.6" customHeight="1" thickBot="1">
      <c r="A16" s="24"/>
      <c r="B16" s="24"/>
      <c r="C16" s="72" t="s">
        <v>45</v>
      </c>
      <c r="D16" s="760" t="s">
        <v>50</v>
      </c>
      <c r="E16" s="761"/>
      <c r="F16" s="762"/>
      <c r="G16" s="761" t="s">
        <v>121</v>
      </c>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3"/>
      <c r="AI16" s="36" t="s">
        <v>47</v>
      </c>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row>
    <row r="17" spans="1:58" ht="27.6" customHeight="1">
      <c r="A17" s="725" t="s">
        <v>156</v>
      </c>
      <c r="B17" s="725" t="s">
        <v>122</v>
      </c>
      <c r="C17" s="85" t="s">
        <v>46</v>
      </c>
      <c r="D17" s="752" t="s">
        <v>135</v>
      </c>
      <c r="E17" s="752"/>
      <c r="F17" s="753"/>
      <c r="G17" s="754" t="s">
        <v>370</v>
      </c>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5"/>
      <c r="AI17" s="74"/>
      <c r="AJ17" s="273" t="s">
        <v>557</v>
      </c>
      <c r="AK17" s="273"/>
      <c r="AL17" s="265"/>
      <c r="AM17" s="265"/>
      <c r="AN17" s="265"/>
      <c r="AO17" s="265"/>
      <c r="AP17" s="265"/>
      <c r="AQ17" s="265"/>
      <c r="AR17" s="265"/>
      <c r="AS17" s="265"/>
      <c r="AT17" s="265"/>
      <c r="AU17" s="265"/>
      <c r="AV17" s="265"/>
      <c r="AW17" s="265"/>
      <c r="AX17" s="265"/>
      <c r="AY17" s="265"/>
      <c r="AZ17" s="265"/>
      <c r="BA17" s="265"/>
      <c r="BB17" s="265"/>
      <c r="BC17" s="265"/>
      <c r="BD17" s="265"/>
      <c r="BE17" s="265"/>
      <c r="BF17" s="265"/>
    </row>
    <row r="18" spans="1:58" ht="27.6" customHeight="1">
      <c r="A18" s="726"/>
      <c r="B18" s="726"/>
      <c r="C18" s="75" t="s">
        <v>123</v>
      </c>
      <c r="D18" s="756"/>
      <c r="E18" s="756"/>
      <c r="F18" s="757"/>
      <c r="G18" s="728" t="s">
        <v>538</v>
      </c>
      <c r="H18" s="728"/>
      <c r="I18" s="728"/>
      <c r="J18" s="728"/>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9"/>
      <c r="AI18" s="76"/>
      <c r="AJ18" s="273" t="s">
        <v>557</v>
      </c>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row>
    <row r="19" spans="1:58" ht="41.1" customHeight="1">
      <c r="A19" s="726"/>
      <c r="B19" s="726"/>
      <c r="C19" s="73" t="s">
        <v>46</v>
      </c>
      <c r="D19" s="767" t="s">
        <v>66</v>
      </c>
      <c r="E19" s="767"/>
      <c r="F19" s="768"/>
      <c r="G19" s="736" t="s">
        <v>361</v>
      </c>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7"/>
      <c r="AI19" s="76"/>
      <c r="AJ19" s="273" t="s">
        <v>557</v>
      </c>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row>
    <row r="20" spans="1:58" ht="27.6" customHeight="1">
      <c r="A20" s="726"/>
      <c r="B20" s="726"/>
      <c r="C20" s="730" t="s">
        <v>46</v>
      </c>
      <c r="D20" s="767"/>
      <c r="E20" s="767"/>
      <c r="F20" s="768"/>
      <c r="G20" s="732" t="s">
        <v>359</v>
      </c>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3"/>
      <c r="AI20" s="758"/>
      <c r="AJ20" s="766" t="s">
        <v>557</v>
      </c>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row>
    <row r="21" spans="1:58" ht="13.5" customHeight="1">
      <c r="A21" s="726"/>
      <c r="B21" s="726"/>
      <c r="C21" s="731"/>
      <c r="D21" s="767"/>
      <c r="E21" s="767"/>
      <c r="F21" s="768"/>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5"/>
      <c r="AI21" s="759"/>
      <c r="AJ21" s="766"/>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row>
    <row r="22" spans="1:58" ht="27.6" customHeight="1">
      <c r="A22" s="726"/>
      <c r="B22" s="726"/>
      <c r="C22" s="730" t="s">
        <v>46</v>
      </c>
      <c r="D22" s="767"/>
      <c r="E22" s="767"/>
      <c r="F22" s="768"/>
      <c r="G22" s="732" t="s">
        <v>360</v>
      </c>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3"/>
      <c r="AI22" s="758"/>
      <c r="AJ22" s="766" t="s">
        <v>557</v>
      </c>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row>
    <row r="23" spans="1:58" ht="13.5" customHeight="1">
      <c r="A23" s="726"/>
      <c r="B23" s="726"/>
      <c r="C23" s="731"/>
      <c r="D23" s="769"/>
      <c r="E23" s="769"/>
      <c r="F23" s="770"/>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5"/>
      <c r="AI23" s="759"/>
      <c r="AJ23" s="766"/>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row>
    <row r="24" spans="1:58" ht="27.6" customHeight="1">
      <c r="A24" s="726"/>
      <c r="B24" s="726"/>
      <c r="C24" s="75" t="s">
        <v>46</v>
      </c>
      <c r="D24" s="776" t="s">
        <v>124</v>
      </c>
      <c r="E24" s="776"/>
      <c r="F24" s="777"/>
      <c r="G24" s="778" t="s">
        <v>439</v>
      </c>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9"/>
      <c r="AI24" s="76"/>
      <c r="AJ24" s="273" t="s">
        <v>557</v>
      </c>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row>
    <row r="25" spans="1:58" ht="27.6" customHeight="1">
      <c r="A25" s="727"/>
      <c r="B25" s="727"/>
      <c r="C25" s="75" t="s">
        <v>46</v>
      </c>
      <c r="D25" s="813"/>
      <c r="E25" s="813"/>
      <c r="F25" s="814"/>
      <c r="G25" s="778" t="s">
        <v>440</v>
      </c>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9"/>
      <c r="AI25" s="76"/>
      <c r="AJ25" s="273" t="s">
        <v>557</v>
      </c>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row>
    <row r="26" spans="1:58" ht="27.6" customHeight="1">
      <c r="A26" s="787" t="s">
        <v>157</v>
      </c>
      <c r="B26" s="77" t="s">
        <v>125</v>
      </c>
      <c r="C26" s="75" t="s">
        <v>46</v>
      </c>
      <c r="D26" s="776" t="s">
        <v>124</v>
      </c>
      <c r="E26" s="776"/>
      <c r="F26" s="777"/>
      <c r="G26" s="778" t="s">
        <v>126</v>
      </c>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9"/>
      <c r="AI26" s="76"/>
      <c r="AJ26" s="273" t="s">
        <v>557</v>
      </c>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row>
    <row r="27" spans="1:58" ht="27.6" customHeight="1">
      <c r="A27" s="788"/>
      <c r="B27" s="77" t="s">
        <v>127</v>
      </c>
      <c r="C27" s="75" t="s">
        <v>46</v>
      </c>
      <c r="D27" s="776" t="s">
        <v>124</v>
      </c>
      <c r="E27" s="776"/>
      <c r="F27" s="777"/>
      <c r="G27" s="778" t="s">
        <v>128</v>
      </c>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c r="AH27" s="779"/>
      <c r="AI27" s="76"/>
      <c r="AJ27" s="273" t="s">
        <v>557</v>
      </c>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row>
    <row r="28" spans="1:58" ht="27.6" customHeight="1">
      <c r="A28" s="788"/>
      <c r="B28" s="77" t="s">
        <v>129</v>
      </c>
      <c r="C28" s="75" t="s">
        <v>46</v>
      </c>
      <c r="D28" s="776" t="s">
        <v>124</v>
      </c>
      <c r="E28" s="776"/>
      <c r="F28" s="777"/>
      <c r="G28" s="778" t="s">
        <v>441</v>
      </c>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9"/>
      <c r="AI28" s="76"/>
      <c r="AJ28" s="273" t="s">
        <v>557</v>
      </c>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row>
    <row r="29" spans="1:58" ht="27.6" customHeight="1">
      <c r="A29" s="788"/>
      <c r="B29" s="77" t="s">
        <v>130</v>
      </c>
      <c r="C29" s="75" t="s">
        <v>46</v>
      </c>
      <c r="D29" s="776" t="s">
        <v>124</v>
      </c>
      <c r="E29" s="776"/>
      <c r="F29" s="777"/>
      <c r="G29" s="778" t="s">
        <v>371</v>
      </c>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9"/>
      <c r="AI29" s="76"/>
      <c r="AJ29" s="273" t="s">
        <v>557</v>
      </c>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row>
    <row r="30" spans="1:58" ht="27.6" customHeight="1">
      <c r="A30" s="789"/>
      <c r="B30" s="77" t="s">
        <v>131</v>
      </c>
      <c r="C30" s="75" t="s">
        <v>46</v>
      </c>
      <c r="D30" s="813"/>
      <c r="E30" s="813"/>
      <c r="F30" s="814"/>
      <c r="G30" s="778" t="s">
        <v>132</v>
      </c>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9"/>
      <c r="AI30" s="190" t="s">
        <v>369</v>
      </c>
      <c r="AJ30" s="273" t="s">
        <v>557</v>
      </c>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row>
    <row r="31" spans="1:58" ht="19.5" customHeight="1">
      <c r="A31" s="787" t="s">
        <v>158</v>
      </c>
      <c r="B31" s="803" t="s">
        <v>133</v>
      </c>
      <c r="C31" s="781" t="s">
        <v>163</v>
      </c>
      <c r="D31" s="781"/>
      <c r="E31" s="781"/>
      <c r="F31" s="781"/>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781"/>
      <c r="AG31" s="781"/>
      <c r="AH31" s="781"/>
      <c r="AI31" s="782"/>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row>
    <row r="32" spans="1:58" ht="27.6" customHeight="1">
      <c r="A32" s="788"/>
      <c r="B32" s="726"/>
      <c r="C32" s="86" t="s">
        <v>123</v>
      </c>
      <c r="D32" s="804" t="s">
        <v>124</v>
      </c>
      <c r="E32" s="805"/>
      <c r="F32" s="806"/>
      <c r="G32" s="780" t="s">
        <v>159</v>
      </c>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84"/>
      <c r="AJ32" s="273" t="s">
        <v>557</v>
      </c>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row>
    <row r="33" spans="1:58" ht="27.6" customHeight="1">
      <c r="A33" s="788"/>
      <c r="B33" s="726"/>
      <c r="C33" s="86" t="s">
        <v>46</v>
      </c>
      <c r="D33" s="807"/>
      <c r="E33" s="808"/>
      <c r="F33" s="809"/>
      <c r="G33" s="780" t="s">
        <v>160</v>
      </c>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84"/>
      <c r="AJ33" s="273" t="s">
        <v>557</v>
      </c>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row>
    <row r="34" spans="1:58" ht="27.6" customHeight="1">
      <c r="A34" s="788"/>
      <c r="B34" s="726"/>
      <c r="C34" s="86" t="s">
        <v>46</v>
      </c>
      <c r="D34" s="807"/>
      <c r="E34" s="808"/>
      <c r="F34" s="809"/>
      <c r="G34" s="780" t="s">
        <v>161</v>
      </c>
      <c r="H34" s="780"/>
      <c r="I34" s="780"/>
      <c r="J34" s="780"/>
      <c r="K34" s="780"/>
      <c r="L34" s="780"/>
      <c r="M34" s="780"/>
      <c r="N34" s="780"/>
      <c r="O34" s="780"/>
      <c r="P34" s="780"/>
      <c r="Q34" s="780"/>
      <c r="R34" s="780"/>
      <c r="S34" s="780"/>
      <c r="T34" s="780"/>
      <c r="U34" s="780"/>
      <c r="V34" s="780"/>
      <c r="W34" s="780"/>
      <c r="X34" s="780"/>
      <c r="Y34" s="780"/>
      <c r="Z34" s="780"/>
      <c r="AA34" s="780"/>
      <c r="AB34" s="780"/>
      <c r="AC34" s="780"/>
      <c r="AD34" s="780"/>
      <c r="AE34" s="780"/>
      <c r="AF34" s="780"/>
      <c r="AG34" s="780"/>
      <c r="AH34" s="780"/>
      <c r="AI34" s="84"/>
      <c r="AJ34" s="273" t="s">
        <v>557</v>
      </c>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row>
    <row r="35" spans="1:58" ht="27.6" customHeight="1">
      <c r="A35" s="789"/>
      <c r="B35" s="727"/>
      <c r="C35" s="86" t="s">
        <v>46</v>
      </c>
      <c r="D35" s="810"/>
      <c r="E35" s="811"/>
      <c r="F35" s="812"/>
      <c r="G35" s="783" t="s">
        <v>162</v>
      </c>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c r="AH35" s="779"/>
      <c r="AI35" s="84"/>
      <c r="AJ35" s="273" t="s">
        <v>557</v>
      </c>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row>
    <row r="36" spans="1:58" ht="39.75" customHeight="1" thickBot="1">
      <c r="A36" s="189" t="s">
        <v>372</v>
      </c>
      <c r="B36" s="183"/>
      <c r="C36" s="188" t="s">
        <v>46</v>
      </c>
      <c r="D36" s="784" t="s">
        <v>124</v>
      </c>
      <c r="E36" s="785"/>
      <c r="F36" s="786"/>
      <c r="G36" s="774" t="s">
        <v>373</v>
      </c>
      <c r="H36" s="775"/>
      <c r="I36" s="775"/>
      <c r="J36" s="775"/>
      <c r="K36" s="775"/>
      <c r="L36" s="775"/>
      <c r="M36" s="775"/>
      <c r="N36" s="775"/>
      <c r="O36" s="775"/>
      <c r="P36" s="775"/>
      <c r="Q36" s="775"/>
      <c r="R36" s="775"/>
      <c r="S36" s="775"/>
      <c r="T36" s="775"/>
      <c r="U36" s="775"/>
      <c r="V36" s="775"/>
      <c r="W36" s="775"/>
      <c r="X36" s="775"/>
      <c r="Y36" s="775"/>
      <c r="Z36" s="775"/>
      <c r="AA36" s="775"/>
      <c r="AB36" s="775"/>
      <c r="AC36" s="775"/>
      <c r="AD36" s="775"/>
      <c r="AE36" s="775"/>
      <c r="AF36" s="775"/>
      <c r="AG36" s="775"/>
      <c r="AH36" s="775"/>
      <c r="AI36" s="192"/>
      <c r="AJ36" s="273" t="s">
        <v>557</v>
      </c>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row>
    <row r="37" spans="1:58">
      <c r="A37" s="265"/>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row>
    <row r="38" spans="1:58">
      <c r="A38" s="265"/>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row>
    <row r="39" spans="1:58">
      <c r="A39" s="265"/>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row>
    <row r="40" spans="1:58">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row>
    <row r="41" spans="1:58">
      <c r="A41" s="265"/>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row>
    <row r="42" spans="1:58">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row>
    <row r="43" spans="1:58">
      <c r="A43" s="265"/>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row>
    <row r="44" spans="1:58">
      <c r="A44" s="265"/>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row>
    <row r="45" spans="1:58">
      <c r="A45" s="265"/>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row>
    <row r="46" spans="1:58">
      <c r="A46" s="265"/>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row>
    <row r="47" spans="1:58">
      <c r="A47" s="265"/>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row>
    <row r="48" spans="1:58">
      <c r="A48" s="265"/>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row>
    <row r="49" spans="1:58">
      <c r="A49" s="265"/>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row>
    <row r="50" spans="1:58">
      <c r="A50" s="265"/>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row>
    <row r="51" spans="1:58">
      <c r="A51" s="265"/>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row>
    <row r="52" spans="1:58">
      <c r="A52" s="26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row>
    <row r="53" spans="1:58">
      <c r="A53" s="265"/>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row>
    <row r="54" spans="1:58">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row>
    <row r="55" spans="1:58">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265"/>
      <c r="AY55" s="265"/>
      <c r="AZ55" s="265"/>
      <c r="BA55" s="265"/>
      <c r="BB55" s="265"/>
      <c r="BC55" s="265"/>
      <c r="BD55" s="265"/>
      <c r="BE55" s="265"/>
      <c r="BF55" s="265"/>
    </row>
    <row r="56" spans="1:58">
      <c r="A56" s="265"/>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265"/>
      <c r="BA56" s="265"/>
      <c r="BB56" s="265"/>
      <c r="BC56" s="265"/>
      <c r="BD56" s="265"/>
      <c r="BE56" s="265"/>
      <c r="BF56" s="265"/>
    </row>
    <row r="57" spans="1:58">
      <c r="A57" s="265"/>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5"/>
      <c r="BC57" s="265"/>
      <c r="BD57" s="265"/>
      <c r="BE57" s="265"/>
      <c r="BF57" s="265"/>
    </row>
    <row r="58" spans="1:58">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row>
    <row r="59" spans="1:58">
      <c r="A59" s="265"/>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row>
    <row r="60" spans="1:58">
      <c r="A60" s="265"/>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row>
    <row r="61" spans="1:58">
      <c r="A61" s="265"/>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row>
    <row r="62" spans="1:58">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row>
    <row r="63" spans="1:58">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c r="BA63" s="265"/>
      <c r="BB63" s="265"/>
      <c r="BC63" s="265"/>
      <c r="BD63" s="265"/>
      <c r="BE63" s="265"/>
      <c r="BF63" s="265"/>
    </row>
    <row r="64" spans="1:58">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row>
    <row r="65" spans="1:58">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row>
    <row r="66" spans="1:58">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row>
    <row r="67" spans="1:58">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c r="BC67" s="265"/>
      <c r="BD67" s="265"/>
      <c r="BE67" s="265"/>
      <c r="BF67" s="265"/>
    </row>
    <row r="68" spans="1:58">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row>
    <row r="69" spans="1:58">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row>
    <row r="70" spans="1:58">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row>
    <row r="71" spans="1:58">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5"/>
      <c r="AX71" s="265"/>
      <c r="AY71" s="265"/>
      <c r="AZ71" s="265"/>
      <c r="BA71" s="265"/>
      <c r="BB71" s="265"/>
      <c r="BC71" s="265"/>
      <c r="BD71" s="265"/>
      <c r="BE71" s="265"/>
      <c r="BF71" s="265"/>
    </row>
    <row r="72" spans="1:58">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row>
    <row r="73" spans="1:58">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row>
    <row r="74" spans="1:58">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row>
    <row r="75" spans="1:58">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row>
  </sheetData>
  <mergeCells count="67">
    <mergeCell ref="G26:AH26"/>
    <mergeCell ref="D24:F24"/>
    <mergeCell ref="G24:AH24"/>
    <mergeCell ref="D25:F25"/>
    <mergeCell ref="G25:AH25"/>
    <mergeCell ref="A31:A35"/>
    <mergeCell ref="B31:B35"/>
    <mergeCell ref="D32:F35"/>
    <mergeCell ref="D30:F30"/>
    <mergeCell ref="G30:AH30"/>
    <mergeCell ref="D36:F36"/>
    <mergeCell ref="A26:A30"/>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7:AI7"/>
    <mergeCell ref="A7:C7"/>
    <mergeCell ref="A8:C8"/>
    <mergeCell ref="D8:AI8"/>
    <mergeCell ref="G36:AH36"/>
    <mergeCell ref="D27:F27"/>
    <mergeCell ref="G27:AH27"/>
    <mergeCell ref="D28:F28"/>
    <mergeCell ref="G28:AH28"/>
    <mergeCell ref="D29:F29"/>
    <mergeCell ref="G29:AH29"/>
    <mergeCell ref="G32:AH32"/>
    <mergeCell ref="G33:AH33"/>
    <mergeCell ref="G34:AH34"/>
    <mergeCell ref="C31:AI31"/>
    <mergeCell ref="G35:AH35"/>
    <mergeCell ref="AJ12:AJ14"/>
    <mergeCell ref="A15:AI15"/>
    <mergeCell ref="D12:AI14"/>
    <mergeCell ref="A12:C13"/>
    <mergeCell ref="A17:A25"/>
    <mergeCell ref="D17:F17"/>
    <mergeCell ref="G17:AH17"/>
    <mergeCell ref="D18:F18"/>
    <mergeCell ref="AI20:AI21"/>
    <mergeCell ref="AI22:AI23"/>
    <mergeCell ref="D16:F16"/>
    <mergeCell ref="G16:AH16"/>
    <mergeCell ref="A14:C14"/>
    <mergeCell ref="AJ20:AJ21"/>
    <mergeCell ref="AJ22:AJ23"/>
    <mergeCell ref="D19:F23"/>
    <mergeCell ref="B17:B25"/>
    <mergeCell ref="G18:AH18"/>
    <mergeCell ref="C20:C21"/>
    <mergeCell ref="G22:AH22"/>
    <mergeCell ref="G23:AH23"/>
    <mergeCell ref="G20:AH20"/>
    <mergeCell ref="G19:AH19"/>
    <mergeCell ref="C22:C23"/>
    <mergeCell ref="G21:AH21"/>
  </mergeCells>
  <phoneticPr fontId="3"/>
  <conditionalFormatting sqref="D8:AI8">
    <cfRule type="beginsWith" dxfId="0" priority="1" operator="beginsWith" text="選択">
      <formula>LEFT(D8,LEN("選択"))="選択"</formula>
    </cfRule>
  </conditionalFormatting>
  <dataValidations count="1">
    <dataValidation type="textLength" operator="lessThanOrEqual" allowBlank="1" showInputMessage="1" showErrorMessage="1" sqref="D9:AI9" xr:uid="{00000000-0002-0000-0A00-000000000000}">
      <formula1>30</formula1>
    </dataValidation>
  </dataValidations>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
  <sheetViews>
    <sheetView workbookViewId="0">
      <selection activeCell="G3" sqref="G3"/>
    </sheetView>
  </sheetViews>
  <sheetFormatPr defaultRowHeight="13.5"/>
  <cols>
    <col min="7" max="7" width="17" customWidth="1"/>
    <col min="17" max="17" width="11.125" customWidth="1"/>
    <col min="18" max="18" width="12" customWidth="1"/>
    <col min="39" max="39" width="30.25" customWidth="1"/>
  </cols>
  <sheetData>
    <row r="1" spans="1:39" ht="54">
      <c r="B1" s="147" t="s">
        <v>188</v>
      </c>
      <c r="C1" s="148" t="s">
        <v>189</v>
      </c>
      <c r="D1" s="147" t="s">
        <v>190</v>
      </c>
      <c r="E1" s="149" t="s">
        <v>191</v>
      </c>
      <c r="F1" s="150" t="s">
        <v>192</v>
      </c>
      <c r="G1" s="150" t="s">
        <v>193</v>
      </c>
      <c r="H1" s="150" t="s">
        <v>194</v>
      </c>
      <c r="I1" s="150" t="s">
        <v>195</v>
      </c>
      <c r="J1" s="150" t="s">
        <v>196</v>
      </c>
      <c r="K1" s="150" t="s">
        <v>197</v>
      </c>
      <c r="L1" s="150" t="s">
        <v>198</v>
      </c>
      <c r="M1" s="150" t="s">
        <v>199</v>
      </c>
      <c r="N1" s="150" t="s">
        <v>200</v>
      </c>
      <c r="O1" s="150" t="s">
        <v>201</v>
      </c>
      <c r="P1" s="151" t="s">
        <v>202</v>
      </c>
      <c r="Q1" s="152" t="s">
        <v>203</v>
      </c>
      <c r="R1" s="153" t="s">
        <v>204</v>
      </c>
      <c r="S1" s="153" t="s">
        <v>205</v>
      </c>
      <c r="T1" s="153" t="s">
        <v>206</v>
      </c>
      <c r="U1" s="153" t="s">
        <v>207</v>
      </c>
      <c r="V1" s="153" t="s">
        <v>208</v>
      </c>
      <c r="W1" s="153" t="s">
        <v>209</v>
      </c>
      <c r="X1" s="153" t="s">
        <v>210</v>
      </c>
      <c r="Y1" s="153" t="s">
        <v>211</v>
      </c>
      <c r="Z1" s="153" t="s">
        <v>212</v>
      </c>
      <c r="AA1" s="153" t="s">
        <v>213</v>
      </c>
      <c r="AB1" s="153" t="s">
        <v>214</v>
      </c>
      <c r="AC1" s="153" t="s">
        <v>215</v>
      </c>
      <c r="AD1" s="153" t="s">
        <v>216</v>
      </c>
      <c r="AE1" s="154" t="s">
        <v>217</v>
      </c>
      <c r="AF1" s="153" t="s">
        <v>218</v>
      </c>
      <c r="AG1" s="149" t="s">
        <v>219</v>
      </c>
      <c r="AI1" s="153" t="s">
        <v>444</v>
      </c>
      <c r="AJ1" s="153" t="s">
        <v>443</v>
      </c>
      <c r="AK1" s="153" t="s">
        <v>445</v>
      </c>
      <c r="AL1" s="153" t="s">
        <v>446</v>
      </c>
      <c r="AM1" s="153" t="s">
        <v>447</v>
      </c>
    </row>
    <row r="2" spans="1:39" ht="66" customHeight="1">
      <c r="A2" t="s">
        <v>220</v>
      </c>
      <c r="B2" s="155">
        <f>表紙!AE3</f>
        <v>0</v>
      </c>
      <c r="C2" s="156"/>
      <c r="D2" s="157"/>
      <c r="E2" s="158" t="str">
        <f>表紙!$D$9</f>
        <v>(20字程度）</v>
      </c>
      <c r="F2" s="159" t="str">
        <f>応募用紙1!$C$7</f>
        <v>　面積(延長)：約　　ha　(　　　　　ｍ)　 注：面積又は延長のどちらかを記載</v>
      </c>
      <c r="G2" s="160" t="e">
        <f>#REF!&amp;#REF!&amp;#REF!</f>
        <v>#REF!</v>
      </c>
      <c r="H2" s="161" t="str">
        <f>応募用紙1!$C$8</f>
        <v>（西暦）    年  月</v>
      </c>
      <c r="I2" s="158">
        <f>応募用紙1!$C$23</f>
        <v>0</v>
      </c>
      <c r="J2" s="162" t="str">
        <f>応募用紙1!$C$24&amp;応募用紙1!$C$25</f>
        <v>　〒　　-</v>
      </c>
      <c r="K2" s="160" t="e">
        <f>#REF!</f>
        <v>#REF!</v>
      </c>
      <c r="L2" s="163"/>
      <c r="M2" s="159" t="str">
        <f>応募用紙1!$H$30&amp;応募用紙1!$J$30</f>
        <v>又は</v>
      </c>
      <c r="N2" s="164" t="str">
        <f>応募用紙1!$C$31</f>
        <v>　（西暦）　　　年　　　　</v>
      </c>
      <c r="O2" s="165">
        <f>応募用紙1!$C$32</f>
        <v>0</v>
      </c>
      <c r="P2" s="166"/>
      <c r="Q2" s="167"/>
      <c r="R2" s="165">
        <f>'応募用紙2 -1'!C5</f>
        <v>0</v>
      </c>
      <c r="S2" s="165">
        <f>'応募用紙2 -1'!C5</f>
        <v>0</v>
      </c>
      <c r="T2" s="165">
        <f>'応募用紙2 -1'!C7</f>
        <v>0</v>
      </c>
      <c r="U2" s="168">
        <f>'応募用紙2 -1'!H7</f>
        <v>0</v>
      </c>
      <c r="V2" s="165" t="str">
        <f>'応募用紙2 -1'!C8</f>
        <v>〒</v>
      </c>
      <c r="W2" s="168">
        <f>'応募用紙2 -1'!C9</f>
        <v>0</v>
      </c>
      <c r="X2" s="169"/>
      <c r="Y2" s="168">
        <f>'応募用紙2 -1'!D14</f>
        <v>0</v>
      </c>
      <c r="Z2" s="168">
        <f>'応募用紙2 -1'!D13</f>
        <v>0</v>
      </c>
      <c r="AA2" s="168">
        <f>'応募用紙2 -1'!D10</f>
        <v>0</v>
      </c>
      <c r="AB2" s="168">
        <f>'応募用紙2 -1'!D15</f>
        <v>0</v>
      </c>
      <c r="AC2" s="168">
        <f>'応募用紙2 -1'!G15</f>
        <v>0</v>
      </c>
      <c r="AD2" s="168">
        <f>'応募用紙2 -1'!D16</f>
        <v>0</v>
      </c>
      <c r="AE2" s="170">
        <f>'応募用紙2 -1'!G16</f>
        <v>0</v>
      </c>
      <c r="AF2" s="168"/>
      <c r="AG2" s="168" t="s">
        <v>223</v>
      </c>
      <c r="AI2" s="171" t="str">
        <f>応募用紙1!C35</f>
        <v>選択</v>
      </c>
      <c r="AJ2" s="171" t="str">
        <f>応募用紙1!I35</f>
        <v>選択</v>
      </c>
      <c r="AK2" s="171">
        <f>応募用紙1!C36</f>
        <v>0</v>
      </c>
      <c r="AL2" s="171">
        <f>応募用紙1!C37</f>
        <v>0</v>
      </c>
      <c r="AM2" s="171">
        <f>応募用紙1!C38</f>
        <v>0</v>
      </c>
    </row>
    <row r="3" spans="1:39" ht="67.5" customHeight="1">
      <c r="A3" t="s">
        <v>221</v>
      </c>
      <c r="B3" s="155">
        <f>表紙!AE3</f>
        <v>0</v>
      </c>
      <c r="C3" s="171"/>
      <c r="D3" s="171"/>
      <c r="E3" s="158" t="str">
        <f>表紙!$D$9</f>
        <v>(20字程度）</v>
      </c>
      <c r="F3" s="159" t="str">
        <f>応募用紙1!$C$7</f>
        <v>　面積(延長)：約　　ha　(　　　　　ｍ)　 注：面積又は延長のどちらかを記載</v>
      </c>
      <c r="G3" s="172" t="e">
        <f>G2</f>
        <v>#REF!</v>
      </c>
      <c r="H3" s="161" t="str">
        <f>応募用紙1!$C$8</f>
        <v>（西暦）    年  月</v>
      </c>
      <c r="I3" s="158">
        <f>応募用紙1!$C$23</f>
        <v>0</v>
      </c>
      <c r="J3" s="162" t="str">
        <f>応募用紙1!$C$24&amp;応募用紙1!$C$25</f>
        <v>　〒　　-</v>
      </c>
      <c r="K3" s="172" t="e">
        <f>#REF!</f>
        <v>#REF!</v>
      </c>
      <c r="L3" s="163"/>
      <c r="M3" s="159" t="str">
        <f>応募用紙1!$H$30&amp;応募用紙1!$J$30</f>
        <v>又は</v>
      </c>
      <c r="N3" s="164" t="str">
        <f>応募用紙1!$C$31</f>
        <v>　（西暦）　　　年　　　　</v>
      </c>
      <c r="O3" s="165">
        <f>応募用紙1!$C$32</f>
        <v>0</v>
      </c>
      <c r="P3" s="166"/>
      <c r="Q3" s="167"/>
      <c r="R3" s="249"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73">
        <f>'応募用紙2 -2'!C10</f>
        <v>0</v>
      </c>
      <c r="T3" s="173">
        <f>'応募用紙2 -2'!C12</f>
        <v>0</v>
      </c>
      <c r="U3" s="173">
        <f>'応募用紙2 -2'!G12</f>
        <v>0</v>
      </c>
      <c r="V3" s="173" t="str">
        <f>'応募用紙2 -2'!C13</f>
        <v>〒</v>
      </c>
      <c r="W3" s="171">
        <f>'応募用紙2 -2'!C14</f>
        <v>0</v>
      </c>
      <c r="X3" s="169"/>
      <c r="Y3" s="171">
        <f>'応募用紙2 -2'!D19</f>
        <v>0</v>
      </c>
      <c r="Z3" s="171">
        <f>'応募用紙2 -2'!D18</f>
        <v>0</v>
      </c>
      <c r="AA3" s="171">
        <f>'応募用紙2 -2'!D15</f>
        <v>0</v>
      </c>
      <c r="AB3" s="171">
        <f>'応募用紙2 -2'!D20</f>
        <v>0</v>
      </c>
      <c r="AC3" s="171">
        <f>'応募用紙2 -2'!G20</f>
        <v>0</v>
      </c>
      <c r="AD3" s="171">
        <f>'応募用紙2 -2'!D21</f>
        <v>0</v>
      </c>
      <c r="AE3" s="171">
        <f>'応募用紙2 -2'!G21</f>
        <v>0</v>
      </c>
      <c r="AF3" s="171"/>
      <c r="AG3" s="168" t="s">
        <v>223</v>
      </c>
      <c r="AI3" s="171" t="str">
        <f>AI2</f>
        <v>選択</v>
      </c>
      <c r="AJ3" s="171" t="str">
        <f t="shared" ref="AJ3:AM3" si="0">AJ2</f>
        <v>選択</v>
      </c>
      <c r="AK3" s="171">
        <f t="shared" si="0"/>
        <v>0</v>
      </c>
      <c r="AL3" s="171">
        <f t="shared" si="0"/>
        <v>0</v>
      </c>
      <c r="AM3" s="171">
        <f t="shared" si="0"/>
        <v>0</v>
      </c>
    </row>
    <row r="4" spans="1:39" ht="64.5" customHeight="1">
      <c r="A4" t="s">
        <v>222</v>
      </c>
      <c r="B4" s="155">
        <f>表紙!AE3</f>
        <v>0</v>
      </c>
      <c r="C4" s="171"/>
      <c r="D4" s="171"/>
      <c r="E4" s="158" t="str">
        <f>表紙!$D$9</f>
        <v>(20字程度）</v>
      </c>
      <c r="F4" s="159" t="str">
        <f>応募用紙1!$C$7</f>
        <v>　面積(延長)：約　　ha　(　　　　　ｍ)　 注：面積又は延長のどちらかを記載</v>
      </c>
      <c r="G4" s="172" t="e">
        <f>G2</f>
        <v>#REF!</v>
      </c>
      <c r="H4" s="161" t="str">
        <f>応募用紙1!$C$8</f>
        <v>（西暦）    年  月</v>
      </c>
      <c r="I4" s="158">
        <f>応募用紙1!$C$23</f>
        <v>0</v>
      </c>
      <c r="J4" s="162" t="str">
        <f>応募用紙1!$C$24&amp;応募用紙1!$C$25</f>
        <v>　〒　　-</v>
      </c>
      <c r="K4" s="172" t="e">
        <f>#REF!</f>
        <v>#REF!</v>
      </c>
      <c r="L4" s="163"/>
      <c r="M4" s="159" t="str">
        <f>応募用紙1!$H$30&amp;応募用紙1!$J$30</f>
        <v>又は</v>
      </c>
      <c r="N4" s="164" t="str">
        <f>応募用紙1!$C$31</f>
        <v>　（西暦）　　　年　　　　</v>
      </c>
      <c r="O4" s="165">
        <f>応募用紙1!$C$32</f>
        <v>0</v>
      </c>
      <c r="P4" s="166"/>
      <c r="Q4" s="167"/>
      <c r="R4" s="171">
        <f>'応募用紙2 -3'!C10</f>
        <v>0</v>
      </c>
      <c r="S4" s="173">
        <f>'応募用紙2 -3'!D19</f>
        <v>0</v>
      </c>
      <c r="T4" s="173">
        <f>'応募用紙2 -3'!C12</f>
        <v>0</v>
      </c>
      <c r="U4" s="171" t="str">
        <f>'応募用紙2 -3'!G12</f>
        <v>会長</v>
      </c>
      <c r="V4" s="173" t="str">
        <f>'応募用紙2 -3'!C13</f>
        <v>〒</v>
      </c>
      <c r="W4" s="171">
        <f>'応募用紙2 -3'!C14</f>
        <v>0</v>
      </c>
      <c r="X4" s="169"/>
      <c r="Y4" s="171">
        <f>'応募用紙2 -3'!D19</f>
        <v>0</v>
      </c>
      <c r="Z4" s="171">
        <f>'応募用紙2 -3'!D18</f>
        <v>0</v>
      </c>
      <c r="AA4" s="171">
        <f>'応募用紙2 -3'!D15</f>
        <v>0</v>
      </c>
      <c r="AB4" s="171">
        <f>'応募用紙2 -3'!D20</f>
        <v>0</v>
      </c>
      <c r="AC4" s="171">
        <f>'応募用紙2 -3'!G20</f>
        <v>0</v>
      </c>
      <c r="AD4" s="171">
        <f>'応募用紙2 -3'!D21</f>
        <v>0</v>
      </c>
      <c r="AE4" s="171">
        <f>'応募用紙2 -3'!G21</f>
        <v>0</v>
      </c>
      <c r="AF4" s="171"/>
      <c r="AG4" s="168" t="s">
        <v>223</v>
      </c>
      <c r="AI4" s="171" t="str">
        <f>AI2</f>
        <v>選択</v>
      </c>
      <c r="AJ4" s="171" t="str">
        <f t="shared" ref="AJ4:AM4" si="1">AJ2</f>
        <v>選択</v>
      </c>
      <c r="AK4" s="171">
        <f t="shared" si="1"/>
        <v>0</v>
      </c>
      <c r="AL4" s="171">
        <f t="shared" si="1"/>
        <v>0</v>
      </c>
      <c r="AM4" s="171">
        <f t="shared" si="1"/>
        <v>0</v>
      </c>
    </row>
    <row r="6" spans="1:39">
      <c r="Q6" s="171" t="s">
        <v>222</v>
      </c>
      <c r="R6" s="171" t="str">
        <f>'応募用紙2 -3'!C6&amp;'応募用紙2 -3'!C7&amp;'応募用紙2 -3'!C8&amp;'応募用紙2 -3'!C57&amp;'応募用紙2 -3'!C58&amp;'応募用紙2 -3'!C59&amp;'応募用紙2 -3'!C60&amp;'応募用紙2 -3'!C105&amp;'応募用紙2 -3'!C106&amp;'応募用紙2 -3'!C107&amp;'応募用紙2 -3'!C108</f>
        <v>00000000000</v>
      </c>
    </row>
    <row r="9" spans="1:39">
      <c r="M9" s="87"/>
      <c r="N9" s="87"/>
      <c r="O9" s="87"/>
      <c r="P9" s="87"/>
      <c r="Q9" s="87"/>
      <c r="R9" s="87"/>
      <c r="S9" s="87"/>
      <c r="T9" s="87"/>
      <c r="U9" s="87"/>
      <c r="V9" s="87"/>
      <c r="W9" s="87"/>
      <c r="X9" s="87"/>
      <c r="Y9" s="87"/>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43"/>
  <sheetViews>
    <sheetView topLeftCell="X1" zoomScaleNormal="100" workbookViewId="0">
      <selection activeCell="AR29" sqref="AR29"/>
    </sheetView>
  </sheetViews>
  <sheetFormatPr defaultRowHeight="13.5"/>
  <cols>
    <col min="4" max="32" width="10.625" customWidth="1"/>
  </cols>
  <sheetData>
    <row r="1" spans="1:44">
      <c r="A1" t="s">
        <v>220</v>
      </c>
    </row>
    <row r="2" spans="1:44" ht="27">
      <c r="A2" s="174" t="s">
        <v>188</v>
      </c>
      <c r="B2" s="175" t="s">
        <v>191</v>
      </c>
      <c r="C2" s="175" t="s">
        <v>259</v>
      </c>
      <c r="D2" s="171" t="s">
        <v>260</v>
      </c>
      <c r="E2" s="171" t="s">
        <v>261</v>
      </c>
      <c r="F2" s="176" t="s">
        <v>262</v>
      </c>
      <c r="G2" s="236" t="s">
        <v>263</v>
      </c>
      <c r="H2" s="236" t="s">
        <v>264</v>
      </c>
      <c r="I2" s="236" t="s">
        <v>265</v>
      </c>
      <c r="J2" s="236" t="s">
        <v>266</v>
      </c>
      <c r="K2" s="236" t="s">
        <v>267</v>
      </c>
      <c r="L2" s="236" t="s">
        <v>268</v>
      </c>
      <c r="M2" s="236" t="s">
        <v>269</v>
      </c>
      <c r="N2" s="236" t="s">
        <v>270</v>
      </c>
      <c r="O2" s="236" t="s">
        <v>271</v>
      </c>
      <c r="P2" s="236" t="s">
        <v>272</v>
      </c>
      <c r="Q2" s="236" t="s">
        <v>273</v>
      </c>
      <c r="R2" s="236" t="s">
        <v>274</v>
      </c>
      <c r="S2" s="236" t="s">
        <v>275</v>
      </c>
      <c r="T2" s="236" t="s">
        <v>276</v>
      </c>
      <c r="U2" s="236" t="s">
        <v>277</v>
      </c>
      <c r="V2" s="236" t="s">
        <v>278</v>
      </c>
      <c r="W2" s="236" t="s">
        <v>279</v>
      </c>
      <c r="X2" s="236" t="s">
        <v>280</v>
      </c>
      <c r="Y2" s="236" t="s">
        <v>281</v>
      </c>
      <c r="Z2" s="236" t="s">
        <v>282</v>
      </c>
      <c r="AA2" s="236" t="s">
        <v>287</v>
      </c>
      <c r="AB2" s="236" t="s">
        <v>289</v>
      </c>
      <c r="AC2" s="171" t="s">
        <v>283</v>
      </c>
      <c r="AD2" s="171" t="s">
        <v>284</v>
      </c>
      <c r="AE2" s="171" t="s">
        <v>285</v>
      </c>
      <c r="AF2" s="171" t="s">
        <v>286</v>
      </c>
      <c r="AI2" s="171"/>
      <c r="AJ2" s="171" t="s">
        <v>570</v>
      </c>
      <c r="AK2" s="171" t="s">
        <v>571</v>
      </c>
      <c r="AL2" s="171" t="s">
        <v>567</v>
      </c>
      <c r="AM2" s="171" t="s">
        <v>572</v>
      </c>
      <c r="AN2" s="171" t="s">
        <v>568</v>
      </c>
      <c r="AO2" s="171" t="s">
        <v>573</v>
      </c>
      <c r="AP2" s="171" t="s">
        <v>574</v>
      </c>
      <c r="AQ2" s="171" t="s">
        <v>575</v>
      </c>
      <c r="AR2" s="171" t="s">
        <v>569</v>
      </c>
    </row>
    <row r="3" spans="1:44" ht="97.5" customHeight="1">
      <c r="A3" s="177"/>
      <c r="B3" s="178" t="str">
        <f>表紙!D$9</f>
        <v>(20字程度）</v>
      </c>
      <c r="C3" s="178" t="str">
        <f>表紙!D$10</f>
        <v>（フリガナ）</v>
      </c>
      <c r="D3" s="171">
        <v>1</v>
      </c>
      <c r="E3" s="171">
        <f>'応募用紙2 -1'!C5</f>
        <v>0</v>
      </c>
      <c r="F3" s="176">
        <f>'応募用紙2 -1'!C4</f>
        <v>0</v>
      </c>
      <c r="G3" s="236"/>
      <c r="H3" s="236"/>
      <c r="I3" s="236"/>
      <c r="J3" s="236"/>
      <c r="K3" s="236"/>
      <c r="L3" s="236"/>
      <c r="M3" s="236"/>
      <c r="N3" s="236"/>
      <c r="O3" s="236"/>
      <c r="P3" s="236"/>
      <c r="Q3" s="236"/>
      <c r="R3" s="236"/>
      <c r="S3" s="236"/>
      <c r="T3" s="236"/>
      <c r="U3" s="236"/>
      <c r="V3" s="236"/>
      <c r="W3" s="236"/>
      <c r="X3" s="236"/>
      <c r="Y3" s="236"/>
      <c r="Z3" s="236"/>
      <c r="AA3" s="236"/>
      <c r="AB3" s="236"/>
      <c r="AC3" s="171" t="str">
        <f>表紙!A$3</f>
        <v>④管理運営部門</v>
      </c>
      <c r="AD3" s="171">
        <f>応募用紙1!C$25</f>
        <v>0</v>
      </c>
      <c r="AE3" s="171">
        <f>応募用紙1!C$23</f>
        <v>0</v>
      </c>
      <c r="AF3" s="171"/>
      <c r="AI3" s="171"/>
      <c r="AJ3" s="171">
        <f>'応募用紙2 -1'!C5</f>
        <v>0</v>
      </c>
      <c r="AK3" s="171">
        <f>'応募用紙2 -1'!D14</f>
        <v>0</v>
      </c>
      <c r="AL3" s="171">
        <f>'応募用紙2 -1'!D13</f>
        <v>0</v>
      </c>
      <c r="AM3" s="171">
        <f>'応募用紙2 -1'!D10</f>
        <v>0</v>
      </c>
      <c r="AN3" s="171" t="str">
        <f>'応募用紙2 -1'!D11</f>
        <v>〒</v>
      </c>
      <c r="AO3" s="171">
        <f>'応募用紙2 -1'!D12</f>
        <v>0</v>
      </c>
      <c r="AP3" s="171">
        <f>'応募用紙2 -1'!D15</f>
        <v>0</v>
      </c>
      <c r="AQ3" s="171">
        <f>'応募用紙2 -1'!D16</f>
        <v>0</v>
      </c>
      <c r="AR3" s="171">
        <f>'応募用紙2 -1'!G16</f>
        <v>0</v>
      </c>
    </row>
    <row r="4" spans="1:44">
      <c r="AG4">
        <v>1</v>
      </c>
    </row>
    <row r="5" spans="1:44">
      <c r="AG5">
        <v>2</v>
      </c>
    </row>
    <row r="6" spans="1:44">
      <c r="AB6" t="str">
        <f>AC3</f>
        <v>④管理運営部門</v>
      </c>
      <c r="AC6" t="str">
        <f>B3</f>
        <v>(20字程度）</v>
      </c>
      <c r="AD6">
        <f>E3</f>
        <v>0</v>
      </c>
      <c r="AG6">
        <v>3</v>
      </c>
    </row>
    <row r="7" spans="1:44">
      <c r="AC7" t="str">
        <f>AE7&amp;AD3&amp;AF7&amp;AE3</f>
        <v>　0／0</v>
      </c>
      <c r="AE7" t="s">
        <v>563</v>
      </c>
      <c r="AF7" t="s">
        <v>564</v>
      </c>
      <c r="AG7">
        <v>4</v>
      </c>
    </row>
    <row r="8" spans="1:44">
      <c r="A8" t="s">
        <v>221</v>
      </c>
      <c r="AG8">
        <v>5</v>
      </c>
    </row>
    <row r="9" spans="1:44" ht="27">
      <c r="A9" s="174" t="s">
        <v>188</v>
      </c>
      <c r="B9" s="175" t="s">
        <v>191</v>
      </c>
      <c r="C9" s="175" t="s">
        <v>259</v>
      </c>
      <c r="D9" s="171" t="s">
        <v>260</v>
      </c>
      <c r="E9" s="171" t="s">
        <v>261</v>
      </c>
      <c r="F9" s="176" t="s">
        <v>262</v>
      </c>
      <c r="G9" s="171" t="s">
        <v>263</v>
      </c>
      <c r="H9" s="176" t="s">
        <v>264</v>
      </c>
      <c r="I9" s="171" t="s">
        <v>265</v>
      </c>
      <c r="J9" s="176" t="s">
        <v>266</v>
      </c>
      <c r="K9" s="171" t="s">
        <v>267</v>
      </c>
      <c r="L9" s="176" t="s">
        <v>268</v>
      </c>
      <c r="M9" s="171" t="s">
        <v>269</v>
      </c>
      <c r="N9" s="176" t="s">
        <v>270</v>
      </c>
      <c r="O9" s="171" t="s">
        <v>271</v>
      </c>
      <c r="P9" s="176" t="s">
        <v>272</v>
      </c>
      <c r="Q9" s="171" t="s">
        <v>273</v>
      </c>
      <c r="R9" s="176" t="s">
        <v>274</v>
      </c>
      <c r="S9" s="171" t="s">
        <v>275</v>
      </c>
      <c r="T9" s="176" t="s">
        <v>276</v>
      </c>
      <c r="U9" s="171" t="s">
        <v>277</v>
      </c>
      <c r="V9" s="176" t="s">
        <v>278</v>
      </c>
      <c r="W9" s="171" t="s">
        <v>279</v>
      </c>
      <c r="X9" s="176" t="s">
        <v>280</v>
      </c>
      <c r="Y9" s="171" t="s">
        <v>281</v>
      </c>
      <c r="Z9" s="176" t="s">
        <v>282</v>
      </c>
      <c r="AA9" s="171" t="s">
        <v>287</v>
      </c>
      <c r="AB9" s="176" t="s">
        <v>288</v>
      </c>
      <c r="AC9" s="171" t="s">
        <v>283</v>
      </c>
      <c r="AD9" s="171" t="s">
        <v>284</v>
      </c>
      <c r="AE9" s="171" t="s">
        <v>285</v>
      </c>
      <c r="AF9" s="171" t="s">
        <v>286</v>
      </c>
      <c r="AI9" s="171"/>
      <c r="AJ9" s="171" t="s">
        <v>570</v>
      </c>
      <c r="AK9" s="171" t="s">
        <v>571</v>
      </c>
      <c r="AL9" s="171" t="s">
        <v>576</v>
      </c>
      <c r="AM9" s="171" t="s">
        <v>572</v>
      </c>
      <c r="AN9" s="171" t="s">
        <v>20</v>
      </c>
      <c r="AO9" s="171" t="s">
        <v>573</v>
      </c>
      <c r="AP9" s="171" t="s">
        <v>574</v>
      </c>
      <c r="AQ9" s="171" t="s">
        <v>575</v>
      </c>
      <c r="AR9" s="171" t="s">
        <v>577</v>
      </c>
    </row>
    <row r="10" spans="1:44" ht="17.25">
      <c r="A10" s="177"/>
      <c r="B10" s="178" t="str">
        <f>表紙!D$9</f>
        <v>(20字程度）</v>
      </c>
      <c r="C10" s="178" t="str">
        <f>表紙!D$10</f>
        <v>（フリガナ）</v>
      </c>
      <c r="D10" s="171"/>
      <c r="E10" s="171">
        <f>'応募用紙2 -2'!C10</f>
        <v>0</v>
      </c>
      <c r="F10" s="176">
        <f>'応募用紙2 -2'!C9</f>
        <v>0</v>
      </c>
      <c r="G10" s="171">
        <f>'応募用紙2 -2'!C24</f>
        <v>0</v>
      </c>
      <c r="H10" s="176">
        <f>'応募用紙2 -2'!C23</f>
        <v>0</v>
      </c>
      <c r="I10" s="171">
        <f>'応募用紙2 -2'!C34</f>
        <v>0</v>
      </c>
      <c r="J10" s="176">
        <f>'応募用紙2 -2'!C33</f>
        <v>0</v>
      </c>
      <c r="K10" s="171">
        <f>'応募用紙2 -2'!C44</f>
        <v>0</v>
      </c>
      <c r="L10" s="176">
        <f>'応募用紙2 -2'!C43</f>
        <v>0</v>
      </c>
      <c r="M10" s="171">
        <f>'応募用紙2 -2'!C62</f>
        <v>0</v>
      </c>
      <c r="N10" s="176">
        <f>'応募用紙2 -2'!C61</f>
        <v>0</v>
      </c>
      <c r="O10" s="171">
        <f>'応募用紙2 -2'!C72</f>
        <v>0</v>
      </c>
      <c r="P10" s="176">
        <f>'応募用紙2 -2'!C71</f>
        <v>0</v>
      </c>
      <c r="Q10" s="171">
        <f>'応募用紙2 -2'!C82</f>
        <v>0</v>
      </c>
      <c r="R10" s="176">
        <f>'応募用紙2 -2'!C81</f>
        <v>0</v>
      </c>
      <c r="S10" s="171">
        <f>'応募用紙2 -2'!C92</f>
        <v>0</v>
      </c>
      <c r="T10" s="176">
        <f>'応募用紙2 -2'!C91</f>
        <v>0</v>
      </c>
      <c r="U10" s="171">
        <f>'応募用紙2 -2'!C110</f>
        <v>0</v>
      </c>
      <c r="V10" s="176">
        <f>'応募用紙2 -2'!C109</f>
        <v>0</v>
      </c>
      <c r="W10" s="171">
        <f>'応募用紙2 -2'!C120</f>
        <v>0</v>
      </c>
      <c r="X10" s="176">
        <f>'応募用紙2 -2'!C119</f>
        <v>0</v>
      </c>
      <c r="Y10" s="171">
        <f>'応募用紙2 -2'!C130</f>
        <v>0</v>
      </c>
      <c r="Z10" s="176">
        <f>'応募用紙2 -2'!C129</f>
        <v>0</v>
      </c>
      <c r="AA10" s="171">
        <f>'応募用紙2 -2'!C140</f>
        <v>0</v>
      </c>
      <c r="AB10" s="176">
        <f>'応募用紙2 -2'!C139</f>
        <v>0</v>
      </c>
      <c r="AC10" s="171" t="str">
        <f>表紙!A$3</f>
        <v>④管理運営部門</v>
      </c>
      <c r="AD10" s="171">
        <f>応募用紙1!C$25</f>
        <v>0</v>
      </c>
      <c r="AE10" s="171">
        <f>応募用紙1!C$23</f>
        <v>0</v>
      </c>
      <c r="AF10" s="171"/>
      <c r="AI10" s="171"/>
      <c r="AJ10" s="171">
        <f>'応募用紙2 -2'!C10</f>
        <v>0</v>
      </c>
      <c r="AK10" s="171">
        <f>'応募用紙2 -2'!D19</f>
        <v>0</v>
      </c>
      <c r="AL10" s="171">
        <f>'応募用紙2 -2'!D18</f>
        <v>0</v>
      </c>
      <c r="AM10" s="171">
        <f>'応募用紙2 -2'!D15</f>
        <v>0</v>
      </c>
      <c r="AN10" s="171" t="str">
        <f>'応募用紙2 -2'!D16</f>
        <v>〒</v>
      </c>
      <c r="AO10" s="171">
        <f>'応募用紙2 -2'!D17</f>
        <v>0</v>
      </c>
      <c r="AP10" s="171">
        <f>'応募用紙2 -2'!D20</f>
        <v>0</v>
      </c>
      <c r="AQ10" s="171">
        <f>'応募用紙2 -2'!D21</f>
        <v>0</v>
      </c>
      <c r="AR10" s="171">
        <f>'応募用紙2 -2'!G21</f>
        <v>0</v>
      </c>
    </row>
    <row r="11" spans="1:44">
      <c r="E11" t="str">
        <f>E10&amp;G10&amp;I10&amp;K10&amp;M10&amp;O10&amp;Q10&amp;S10&amp;U10&amp;W10&amp;Y10&amp;AA10</f>
        <v>000000000000</v>
      </c>
      <c r="AG11">
        <v>1</v>
      </c>
    </row>
    <row r="12" spans="1:44">
      <c r="E12" t="str">
        <f>F10&amp;H10&amp;J10&amp;L10&amp;N10&amp;P10&amp;R10&amp;T10&amp;V10&amp;X10&amp;Z10&amp;AB10</f>
        <v>000000000000</v>
      </c>
      <c r="AG12">
        <v>2</v>
      </c>
    </row>
    <row r="13" spans="1:44">
      <c r="AA13">
        <v>1</v>
      </c>
      <c r="AB13" t="str">
        <f>AC10</f>
        <v>④管理運営部門</v>
      </c>
      <c r="AC13" t="str">
        <f>B10</f>
        <v>(20字程度）</v>
      </c>
      <c r="AD13">
        <f>E10</f>
        <v>0</v>
      </c>
      <c r="AG13">
        <v>3</v>
      </c>
    </row>
    <row r="14" spans="1:44">
      <c r="AA14">
        <v>2</v>
      </c>
      <c r="AC14" t="str">
        <f>AE14&amp;AD10&amp;AF14&amp;AE10</f>
        <v>　0／0</v>
      </c>
      <c r="AD14">
        <f>G10</f>
        <v>0</v>
      </c>
      <c r="AE14" t="s">
        <v>563</v>
      </c>
      <c r="AF14" t="s">
        <v>564</v>
      </c>
      <c r="AG14">
        <v>4</v>
      </c>
    </row>
    <row r="15" spans="1:44">
      <c r="AA15">
        <v>3</v>
      </c>
      <c r="AD15">
        <f>I10</f>
        <v>0</v>
      </c>
      <c r="AG15">
        <v>5</v>
      </c>
    </row>
    <row r="16" spans="1:44">
      <c r="AA16">
        <v>4</v>
      </c>
      <c r="AD16">
        <f>K10</f>
        <v>0</v>
      </c>
      <c r="AG16">
        <v>6</v>
      </c>
    </row>
    <row r="17" spans="1:44">
      <c r="AA17">
        <v>5</v>
      </c>
      <c r="AD17">
        <f>M10</f>
        <v>0</v>
      </c>
      <c r="AG17">
        <v>7</v>
      </c>
    </row>
    <row r="18" spans="1:44">
      <c r="AA18">
        <v>6</v>
      </c>
      <c r="AD18">
        <f>O10</f>
        <v>0</v>
      </c>
      <c r="AG18">
        <v>8</v>
      </c>
    </row>
    <row r="19" spans="1:44">
      <c r="AA19">
        <v>7</v>
      </c>
      <c r="AD19">
        <f>Q10</f>
        <v>0</v>
      </c>
      <c r="AG19">
        <v>9</v>
      </c>
    </row>
    <row r="20" spans="1:44">
      <c r="AA20">
        <v>8</v>
      </c>
      <c r="AD20">
        <f>S10</f>
        <v>0</v>
      </c>
      <c r="AG20">
        <v>10</v>
      </c>
    </row>
    <row r="21" spans="1:44">
      <c r="AA21">
        <v>9</v>
      </c>
      <c r="AD21">
        <f>U10</f>
        <v>0</v>
      </c>
      <c r="AG21">
        <v>11</v>
      </c>
    </row>
    <row r="22" spans="1:44">
      <c r="AA22">
        <v>10</v>
      </c>
      <c r="AD22">
        <f>W10</f>
        <v>0</v>
      </c>
      <c r="AG22">
        <v>12</v>
      </c>
    </row>
    <row r="23" spans="1:44">
      <c r="AA23">
        <v>11</v>
      </c>
      <c r="AD23">
        <f>Y10</f>
        <v>0</v>
      </c>
      <c r="AG23">
        <v>13</v>
      </c>
    </row>
    <row r="24" spans="1:44">
      <c r="AA24">
        <v>12</v>
      </c>
      <c r="AD24">
        <f>AA10</f>
        <v>0</v>
      </c>
      <c r="AG24">
        <v>14</v>
      </c>
    </row>
    <row r="25" spans="1:44">
      <c r="AG25">
        <v>15</v>
      </c>
    </row>
    <row r="26" spans="1:44">
      <c r="A26" t="s">
        <v>222</v>
      </c>
      <c r="AG26">
        <v>16</v>
      </c>
    </row>
    <row r="27" spans="1:44" ht="27">
      <c r="A27" s="174" t="s">
        <v>188</v>
      </c>
      <c r="B27" s="175" t="s">
        <v>191</v>
      </c>
      <c r="C27" s="175" t="s">
        <v>259</v>
      </c>
      <c r="D27" s="171" t="s">
        <v>260</v>
      </c>
      <c r="E27" s="171" t="s">
        <v>302</v>
      </c>
      <c r="F27" s="176" t="s">
        <v>325</v>
      </c>
      <c r="G27" s="171" t="s">
        <v>303</v>
      </c>
      <c r="H27" s="176" t="s">
        <v>308</v>
      </c>
      <c r="I27" s="171" t="s">
        <v>304</v>
      </c>
      <c r="J27" s="176" t="s">
        <v>309</v>
      </c>
      <c r="K27" s="171" t="s">
        <v>305</v>
      </c>
      <c r="L27" s="176" t="s">
        <v>310</v>
      </c>
      <c r="M27" s="171" t="s">
        <v>306</v>
      </c>
      <c r="N27" s="176" t="s">
        <v>311</v>
      </c>
      <c r="O27" s="171" t="s">
        <v>313</v>
      </c>
      <c r="P27" s="176" t="s">
        <v>312</v>
      </c>
      <c r="Q27" s="171" t="s">
        <v>315</v>
      </c>
      <c r="R27" s="176" t="s">
        <v>314</v>
      </c>
      <c r="S27" s="171" t="s">
        <v>317</v>
      </c>
      <c r="T27" s="176" t="s">
        <v>316</v>
      </c>
      <c r="U27" s="171" t="s">
        <v>319</v>
      </c>
      <c r="V27" s="176" t="s">
        <v>318</v>
      </c>
      <c r="W27" s="171" t="s">
        <v>321</v>
      </c>
      <c r="X27" s="176" t="s">
        <v>320</v>
      </c>
      <c r="Y27" s="171" t="s">
        <v>323</v>
      </c>
      <c r="Z27" s="176" t="s">
        <v>322</v>
      </c>
      <c r="AA27" s="171" t="s">
        <v>307</v>
      </c>
      <c r="AB27" s="176" t="s">
        <v>324</v>
      </c>
      <c r="AC27" s="171" t="s">
        <v>283</v>
      </c>
      <c r="AD27" s="171" t="s">
        <v>284</v>
      </c>
      <c r="AE27" s="171" t="s">
        <v>285</v>
      </c>
      <c r="AF27" s="171" t="s">
        <v>286</v>
      </c>
      <c r="AI27" s="171" t="s">
        <v>578</v>
      </c>
      <c r="AJ27" s="171" t="s">
        <v>570</v>
      </c>
      <c r="AK27" s="171" t="s">
        <v>571</v>
      </c>
      <c r="AL27" s="171" t="s">
        <v>576</v>
      </c>
      <c r="AM27" s="171" t="s">
        <v>572</v>
      </c>
      <c r="AN27" s="171" t="s">
        <v>20</v>
      </c>
      <c r="AO27" s="171" t="s">
        <v>573</v>
      </c>
      <c r="AP27" s="171" t="s">
        <v>574</v>
      </c>
      <c r="AQ27" s="171" t="s">
        <v>575</v>
      </c>
      <c r="AR27" s="171" t="s">
        <v>577</v>
      </c>
    </row>
    <row r="28" spans="1:44" ht="17.25">
      <c r="A28" s="177"/>
      <c r="B28" s="178" t="str">
        <f>表紙!D$9</f>
        <v>(20字程度）</v>
      </c>
      <c r="C28" s="178" t="str">
        <f>表紙!D$10</f>
        <v>（フリガナ）</v>
      </c>
      <c r="D28" s="171"/>
      <c r="E28" s="171">
        <f>'応募用紙2 -3'!C10</f>
        <v>0</v>
      </c>
      <c r="F28" s="176">
        <f>'応募用紙2 -3'!C9</f>
        <v>0</v>
      </c>
      <c r="G28" s="171">
        <f>'応募用紙2 -3'!C24</f>
        <v>0</v>
      </c>
      <c r="H28" s="176">
        <f>'応募用紙2 -3'!C23</f>
        <v>0</v>
      </c>
      <c r="I28" s="171">
        <f>'応募用紙2 -3'!C34</f>
        <v>0</v>
      </c>
      <c r="J28" s="176">
        <f>'応募用紙2 -3'!C33</f>
        <v>0</v>
      </c>
      <c r="K28" s="171">
        <f>'応募用紙2 -3'!C44</f>
        <v>0</v>
      </c>
      <c r="L28" s="176">
        <f>'応募用紙2 -3'!C43</f>
        <v>0</v>
      </c>
      <c r="M28" s="171">
        <f>'応募用紙2 -3'!C62</f>
        <v>0</v>
      </c>
      <c r="N28" s="176">
        <f>'応募用紙2 -3'!C61</f>
        <v>0</v>
      </c>
      <c r="O28" s="171">
        <f>'応募用紙2 -3'!C72</f>
        <v>0</v>
      </c>
      <c r="P28" s="176">
        <f>'応募用紙2 -3'!C71</f>
        <v>0</v>
      </c>
      <c r="Q28" s="171">
        <f>'応募用紙2 -3'!C82</f>
        <v>0</v>
      </c>
      <c r="R28" s="176">
        <f>'応募用紙2 -3'!C81</f>
        <v>0</v>
      </c>
      <c r="S28" s="171">
        <f>'応募用紙2 -3'!C92</f>
        <v>0</v>
      </c>
      <c r="T28" s="176">
        <f>'応募用紙2 -3'!C91</f>
        <v>0</v>
      </c>
      <c r="U28" s="171">
        <f>'応募用紙2 -3'!C110</f>
        <v>0</v>
      </c>
      <c r="V28" s="176">
        <f>'応募用紙2 -3'!C109</f>
        <v>0</v>
      </c>
      <c r="W28" s="171">
        <f>'応募用紙2 -3'!C120</f>
        <v>0</v>
      </c>
      <c r="X28" s="176">
        <f>'応募用紙2 -3'!C119</f>
        <v>0</v>
      </c>
      <c r="Y28" s="171">
        <f>'応募用紙2 -3'!C130</f>
        <v>0</v>
      </c>
      <c r="Z28" s="176">
        <f>'応募用紙2 -3'!C129</f>
        <v>0</v>
      </c>
      <c r="AA28" s="171">
        <f>'応募用紙2 -3'!C140</f>
        <v>0</v>
      </c>
      <c r="AB28" s="176">
        <f>'応募用紙2 -3'!C139</f>
        <v>0</v>
      </c>
      <c r="AC28" s="171" t="str">
        <f>表紙!A$3</f>
        <v>④管理運営部門</v>
      </c>
      <c r="AD28" s="171">
        <f>応募用紙1!C$25</f>
        <v>0</v>
      </c>
      <c r="AE28" s="171">
        <f>応募用紙1!C$23</f>
        <v>0</v>
      </c>
      <c r="AF28" s="171"/>
      <c r="AI28" s="171">
        <f>'応募用紙2 -3'!C10</f>
        <v>0</v>
      </c>
      <c r="AJ28" s="171">
        <f>'応募用紙2 -3'!D15</f>
        <v>0</v>
      </c>
      <c r="AK28" s="171">
        <f>'応募用紙2 -3'!D19</f>
        <v>0</v>
      </c>
      <c r="AL28" s="171">
        <f>'応募用紙2 -3'!D18</f>
        <v>0</v>
      </c>
      <c r="AM28" s="171">
        <f>'応募用紙2 -3'!D15</f>
        <v>0</v>
      </c>
      <c r="AN28" s="171" t="str">
        <f>'応募用紙2 -3'!D16</f>
        <v>〒</v>
      </c>
      <c r="AO28" s="171">
        <f>'応募用紙2 -3'!D17</f>
        <v>0</v>
      </c>
      <c r="AP28" s="171">
        <f>'応募用紙2 -3'!D20</f>
        <v>0</v>
      </c>
      <c r="AQ28" s="171">
        <f>'応募用紙2 -3'!D21</f>
        <v>0</v>
      </c>
      <c r="AR28" s="171">
        <f>'応募用紙2 -3'!G21</f>
        <v>0</v>
      </c>
    </row>
    <row r="29" spans="1:44">
      <c r="E29" t="str">
        <f>E28&amp;G28&amp;I28&amp;K28&amp;M28&amp;O28&amp;Q28&amp;S28&amp;U28&amp;W28&amp;Y28&amp;AA28</f>
        <v>000000000000</v>
      </c>
    </row>
    <row r="30" spans="1:44">
      <c r="E30" t="str">
        <f>F28&amp;H28&amp;J28&amp;L28&amp;N28&amp;P28&amp;R28&amp;T28&amp;V28&amp;X28&amp;Z28&amp;AB28</f>
        <v>000000000000</v>
      </c>
    </row>
    <row r="31" spans="1:44">
      <c r="AA31" t="s">
        <v>565</v>
      </c>
      <c r="AB31" t="str">
        <f>AC28</f>
        <v>④管理運営部門</v>
      </c>
      <c r="AC31" t="str">
        <f>B28</f>
        <v>(20字程度）</v>
      </c>
      <c r="AD31">
        <f>E28</f>
        <v>0</v>
      </c>
    </row>
    <row r="32" spans="1:44">
      <c r="AC32" t="str">
        <f>AE32&amp;AD28&amp;AF32&amp;AE28</f>
        <v>　0／0</v>
      </c>
      <c r="AD32" t="s">
        <v>566</v>
      </c>
      <c r="AE32" t="s">
        <v>563</v>
      </c>
      <c r="AF32" t="s">
        <v>564</v>
      </c>
    </row>
    <row r="33" spans="27:30">
      <c r="AA33">
        <v>1</v>
      </c>
      <c r="AD33">
        <f>G28</f>
        <v>0</v>
      </c>
    </row>
    <row r="34" spans="27:30">
      <c r="AA34">
        <v>2</v>
      </c>
      <c r="AD34">
        <f>I28</f>
        <v>0</v>
      </c>
    </row>
    <row r="35" spans="27:30">
      <c r="AA35">
        <v>3</v>
      </c>
      <c r="AD35">
        <f>K28</f>
        <v>0</v>
      </c>
    </row>
    <row r="36" spans="27:30">
      <c r="AA36">
        <v>4</v>
      </c>
      <c r="AD36">
        <f>M28</f>
        <v>0</v>
      </c>
    </row>
    <row r="37" spans="27:30">
      <c r="AA37">
        <v>5</v>
      </c>
      <c r="AD37">
        <f>O28</f>
        <v>0</v>
      </c>
    </row>
    <row r="38" spans="27:30">
      <c r="AA38">
        <v>6</v>
      </c>
      <c r="AD38">
        <f>Q28</f>
        <v>0</v>
      </c>
    </row>
    <row r="39" spans="27:30">
      <c r="AA39">
        <v>7</v>
      </c>
      <c r="AD39">
        <f>S28</f>
        <v>0</v>
      </c>
    </row>
    <row r="40" spans="27:30">
      <c r="AA40">
        <v>8</v>
      </c>
      <c r="AD40">
        <f>U28</f>
        <v>0</v>
      </c>
    </row>
    <row r="41" spans="27:30">
      <c r="AA41">
        <v>9</v>
      </c>
      <c r="AD41">
        <f>W28</f>
        <v>0</v>
      </c>
    </row>
    <row r="42" spans="27:30">
      <c r="AA42">
        <v>10</v>
      </c>
      <c r="AD42">
        <f>Y28</f>
        <v>0</v>
      </c>
    </row>
    <row r="43" spans="27:30">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46"/>
  <sheetViews>
    <sheetView workbookViewId="0">
      <selection activeCell="B23" sqref="B23"/>
    </sheetView>
  </sheetViews>
  <sheetFormatPr defaultRowHeight="13.5"/>
  <cols>
    <col min="2" max="2" width="12.125" customWidth="1"/>
  </cols>
  <sheetData>
    <row r="2" spans="2:17">
      <c r="B2" t="s">
        <v>299</v>
      </c>
      <c r="G2" t="s">
        <v>328</v>
      </c>
      <c r="J2" t="s">
        <v>454</v>
      </c>
      <c r="M2" t="s">
        <v>472</v>
      </c>
    </row>
    <row r="3" spans="2:17">
      <c r="B3" t="s">
        <v>328</v>
      </c>
      <c r="H3" t="s">
        <v>395</v>
      </c>
      <c r="J3" t="s">
        <v>328</v>
      </c>
      <c r="M3" t="str">
        <f>P4&amp;応募用紙1!Q4</f>
        <v>④-</v>
      </c>
    </row>
    <row r="4" spans="2:17">
      <c r="B4" t="s">
        <v>584</v>
      </c>
      <c r="G4" t="s">
        <v>329</v>
      </c>
      <c r="J4" t="s">
        <v>468</v>
      </c>
      <c r="M4" t="str">
        <f>P$4&amp;Q4</f>
        <v>④-1</v>
      </c>
      <c r="O4" t="s">
        <v>490</v>
      </c>
      <c r="P4" t="s">
        <v>561</v>
      </c>
      <c r="Q4">
        <v>1</v>
      </c>
    </row>
    <row r="5" spans="2:17">
      <c r="B5" t="s">
        <v>585</v>
      </c>
      <c r="G5" t="s">
        <v>330</v>
      </c>
      <c r="J5" t="s">
        <v>469</v>
      </c>
      <c r="M5" t="str">
        <f t="shared" ref="M5:M23" si="0">P$4&amp;Q5</f>
        <v>④-2</v>
      </c>
      <c r="P5" t="s">
        <v>491</v>
      </c>
      <c r="Q5">
        <v>2</v>
      </c>
    </row>
    <row r="6" spans="2:17">
      <c r="G6" t="s">
        <v>331</v>
      </c>
      <c r="J6" t="s">
        <v>470</v>
      </c>
      <c r="M6" t="str">
        <f t="shared" si="0"/>
        <v>④-3</v>
      </c>
      <c r="P6" t="s">
        <v>559</v>
      </c>
      <c r="Q6">
        <v>3</v>
      </c>
    </row>
    <row r="7" spans="2:17">
      <c r="G7" t="s">
        <v>332</v>
      </c>
      <c r="M7" t="str">
        <f t="shared" si="0"/>
        <v>④-4</v>
      </c>
      <c r="P7" t="s">
        <v>560</v>
      </c>
      <c r="Q7">
        <v>4</v>
      </c>
    </row>
    <row r="8" spans="2:17">
      <c r="G8" t="s">
        <v>333</v>
      </c>
      <c r="M8" t="str">
        <f t="shared" si="0"/>
        <v>④-5</v>
      </c>
      <c r="P8" t="s">
        <v>561</v>
      </c>
      <c r="Q8">
        <v>5</v>
      </c>
    </row>
    <row r="9" spans="2:17">
      <c r="G9" t="s">
        <v>334</v>
      </c>
      <c r="M9" t="str">
        <f t="shared" si="0"/>
        <v>④-6</v>
      </c>
      <c r="P9" t="s">
        <v>562</v>
      </c>
      <c r="Q9">
        <v>6</v>
      </c>
    </row>
    <row r="10" spans="2:17">
      <c r="B10" t="s">
        <v>300</v>
      </c>
      <c r="G10" t="s">
        <v>335</v>
      </c>
      <c r="M10" t="str">
        <f t="shared" si="0"/>
        <v>④-7</v>
      </c>
      <c r="Q10">
        <v>7</v>
      </c>
    </row>
    <row r="11" spans="2:17">
      <c r="B11" t="s">
        <v>328</v>
      </c>
      <c r="G11" t="s">
        <v>336</v>
      </c>
      <c r="M11" t="str">
        <f t="shared" si="0"/>
        <v>④-8</v>
      </c>
      <c r="Q11">
        <v>8</v>
      </c>
    </row>
    <row r="12" spans="2:17">
      <c r="B12" t="s">
        <v>586</v>
      </c>
      <c r="G12" t="s">
        <v>337</v>
      </c>
      <c r="M12" t="str">
        <f t="shared" si="0"/>
        <v>④-9</v>
      </c>
      <c r="Q12">
        <v>9</v>
      </c>
    </row>
    <row r="13" spans="2:17">
      <c r="B13" t="s">
        <v>587</v>
      </c>
      <c r="G13" t="s">
        <v>338</v>
      </c>
      <c r="M13" t="str">
        <f t="shared" si="0"/>
        <v>④-10</v>
      </c>
      <c r="Q13">
        <v>10</v>
      </c>
    </row>
    <row r="14" spans="2:17">
      <c r="G14" t="s">
        <v>339</v>
      </c>
      <c r="M14" t="str">
        <f t="shared" si="0"/>
        <v>④-11</v>
      </c>
      <c r="Q14">
        <v>11</v>
      </c>
    </row>
    <row r="15" spans="2:17">
      <c r="G15" t="s">
        <v>340</v>
      </c>
      <c r="M15" t="str">
        <f t="shared" si="0"/>
        <v>④-12</v>
      </c>
      <c r="Q15">
        <v>12</v>
      </c>
    </row>
    <row r="16" spans="2:17">
      <c r="B16" t="s">
        <v>301</v>
      </c>
      <c r="G16" t="s">
        <v>341</v>
      </c>
      <c r="M16" t="str">
        <f t="shared" si="0"/>
        <v>④-13</v>
      </c>
      <c r="Q16">
        <v>13</v>
      </c>
    </row>
    <row r="17" spans="2:17">
      <c r="G17" t="s">
        <v>342</v>
      </c>
      <c r="M17" t="str">
        <f t="shared" si="0"/>
        <v>④-14</v>
      </c>
      <c r="Q17">
        <v>14</v>
      </c>
    </row>
    <row r="18" spans="2:17">
      <c r="B18" t="s">
        <v>328</v>
      </c>
      <c r="G18" t="s">
        <v>343</v>
      </c>
      <c r="M18" t="str">
        <f t="shared" si="0"/>
        <v>④-15</v>
      </c>
      <c r="Q18">
        <v>15</v>
      </c>
    </row>
    <row r="19" spans="2:17">
      <c r="G19" t="s">
        <v>344</v>
      </c>
      <c r="M19" t="str">
        <f t="shared" si="0"/>
        <v>④-16</v>
      </c>
      <c r="Q19">
        <v>16</v>
      </c>
    </row>
    <row r="20" spans="2:17">
      <c r="B20" t="s">
        <v>588</v>
      </c>
      <c r="M20" t="str">
        <f t="shared" si="0"/>
        <v>④-17</v>
      </c>
      <c r="Q20">
        <v>17</v>
      </c>
    </row>
    <row r="21" spans="2:17">
      <c r="B21" t="s">
        <v>589</v>
      </c>
      <c r="G21" t="s">
        <v>328</v>
      </c>
      <c r="M21" t="str">
        <f t="shared" si="0"/>
        <v>④-18</v>
      </c>
      <c r="Q21">
        <v>18</v>
      </c>
    </row>
    <row r="22" spans="2:17">
      <c r="B22" t="s">
        <v>590</v>
      </c>
      <c r="G22" t="s">
        <v>362</v>
      </c>
      <c r="M22" t="str">
        <f t="shared" si="0"/>
        <v>④-19</v>
      </c>
      <c r="Q22">
        <v>19</v>
      </c>
    </row>
    <row r="23" spans="2:17">
      <c r="G23" t="s">
        <v>363</v>
      </c>
      <c r="M23" t="str">
        <f t="shared" si="0"/>
        <v>④-20</v>
      </c>
      <c r="Q23">
        <v>20</v>
      </c>
    </row>
    <row r="24" spans="2:17">
      <c r="G24" t="s">
        <v>396</v>
      </c>
    </row>
    <row r="26" spans="2:17">
      <c r="B26" t="s">
        <v>326</v>
      </c>
    </row>
    <row r="27" spans="2:17">
      <c r="B27" t="s">
        <v>327</v>
      </c>
      <c r="G27" t="s">
        <v>405</v>
      </c>
      <c r="H27" t="s">
        <v>408</v>
      </c>
    </row>
    <row r="28" spans="2:17">
      <c r="B28" t="s">
        <v>348</v>
      </c>
      <c r="G28" t="s">
        <v>328</v>
      </c>
      <c r="H28" t="s">
        <v>328</v>
      </c>
      <c r="M28" t="s">
        <v>494</v>
      </c>
    </row>
    <row r="29" spans="2:17">
      <c r="B29" t="s">
        <v>580</v>
      </c>
      <c r="G29" t="s">
        <v>406</v>
      </c>
      <c r="H29" t="s">
        <v>406</v>
      </c>
    </row>
    <row r="30" spans="2:17">
      <c r="B30" t="s">
        <v>355</v>
      </c>
      <c r="G30" t="s">
        <v>407</v>
      </c>
      <c r="H30" t="s">
        <v>407</v>
      </c>
      <c r="M30" t="s">
        <v>495</v>
      </c>
    </row>
    <row r="32" spans="2:17">
      <c r="E32" t="s">
        <v>579</v>
      </c>
    </row>
    <row r="34" spans="2:4">
      <c r="B34" t="s">
        <v>533</v>
      </c>
    </row>
    <row r="35" spans="2:4">
      <c r="B35" s="255" t="s">
        <v>503</v>
      </c>
      <c r="C35" s="255" t="s">
        <v>502</v>
      </c>
      <c r="D35" t="s">
        <v>498</v>
      </c>
    </row>
    <row r="36" spans="2:4">
      <c r="B36" s="255" t="s">
        <v>504</v>
      </c>
      <c r="C36" s="255" t="s">
        <v>514</v>
      </c>
      <c r="D36" t="s">
        <v>474</v>
      </c>
    </row>
    <row r="37" spans="2:4">
      <c r="B37" s="255" t="s">
        <v>505</v>
      </c>
      <c r="C37" s="255" t="s">
        <v>515</v>
      </c>
      <c r="D37" t="s">
        <v>474</v>
      </c>
    </row>
    <row r="38" spans="2:4">
      <c r="B38" s="255" t="s">
        <v>506</v>
      </c>
      <c r="C38" s="255" t="s">
        <v>516</v>
      </c>
      <c r="D38" t="s">
        <v>474</v>
      </c>
    </row>
    <row r="39" spans="2:4">
      <c r="B39" s="255" t="s">
        <v>507</v>
      </c>
      <c r="C39" s="255" t="s">
        <v>517</v>
      </c>
      <c r="D39" t="s">
        <v>474</v>
      </c>
    </row>
    <row r="40" spans="2:4">
      <c r="B40" s="255" t="s">
        <v>508</v>
      </c>
      <c r="C40" s="255" t="s">
        <v>518</v>
      </c>
      <c r="D40" t="s">
        <v>474</v>
      </c>
    </row>
    <row r="41" spans="2:4">
      <c r="B41" s="255" t="s">
        <v>509</v>
      </c>
      <c r="C41" s="255" t="s">
        <v>519</v>
      </c>
      <c r="D41" t="s">
        <v>474</v>
      </c>
    </row>
    <row r="42" spans="2:4">
      <c r="B42" s="255" t="s">
        <v>510</v>
      </c>
      <c r="C42" s="255" t="s">
        <v>520</v>
      </c>
      <c r="D42" t="s">
        <v>474</v>
      </c>
    </row>
    <row r="43" spans="2:4">
      <c r="B43" s="255" t="s">
        <v>511</v>
      </c>
      <c r="C43" s="255" t="s">
        <v>521</v>
      </c>
      <c r="D43" t="s">
        <v>474</v>
      </c>
    </row>
    <row r="44" spans="2:4">
      <c r="B44" s="255" t="s">
        <v>512</v>
      </c>
      <c r="C44" s="255" t="s">
        <v>522</v>
      </c>
      <c r="D44" t="s">
        <v>474</v>
      </c>
    </row>
    <row r="45" spans="2:4">
      <c r="B45" s="255" t="s">
        <v>513</v>
      </c>
      <c r="C45" s="255" t="s">
        <v>523</v>
      </c>
      <c r="D45" t="s">
        <v>474</v>
      </c>
    </row>
    <row r="46" spans="2:4">
      <c r="B46" s="255" t="s">
        <v>474</v>
      </c>
      <c r="C46" s="255" t="s">
        <v>524</v>
      </c>
      <c r="D46" t="s">
        <v>474</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8" ht="24.6" customHeight="1">
      <c r="A1" s="105" t="s">
        <v>233</v>
      </c>
      <c r="B1" s="106"/>
      <c r="C1" s="106"/>
      <c r="D1" s="106"/>
      <c r="H1" s="107" t="s">
        <v>0</v>
      </c>
    </row>
    <row r="2" spans="1:8" ht="24.6" customHeight="1">
      <c r="A2" s="88" t="str">
        <f>応募用紙1!A3</f>
        <v>令和8年度　第42回都市公園等コンクール　『④管理運営部門』</v>
      </c>
      <c r="H2" s="583">
        <f>表紙!AE3</f>
        <v>0</v>
      </c>
    </row>
    <row r="3" spans="1:8" ht="24.6" customHeight="1">
      <c r="A3" s="108"/>
      <c r="B3" s="130" t="s">
        <v>136</v>
      </c>
      <c r="C3" s="447" t="str">
        <f>応募用紙1!C6</f>
        <v>(20字程度）</v>
      </c>
      <c r="D3" s="447"/>
      <c r="E3" s="447"/>
      <c r="F3" s="447"/>
      <c r="G3" s="448"/>
      <c r="H3" s="583"/>
    </row>
    <row r="4" spans="1:8" ht="18.600000000000001" customHeight="1">
      <c r="A4" s="450" t="s">
        <v>177</v>
      </c>
      <c r="B4" s="96" t="s">
        <v>34</v>
      </c>
      <c r="C4" s="454"/>
      <c r="D4" s="454"/>
      <c r="E4" s="454"/>
      <c r="F4" s="454"/>
      <c r="G4" s="454"/>
      <c r="H4" s="454"/>
    </row>
    <row r="5" spans="1:8" ht="18.600000000000001" customHeight="1" thickBot="1">
      <c r="A5" s="451"/>
      <c r="B5" s="98" t="s">
        <v>17</v>
      </c>
      <c r="C5" s="815"/>
      <c r="D5" s="815"/>
      <c r="E5" s="815"/>
      <c r="F5" s="815"/>
      <c r="G5" s="815"/>
      <c r="H5" s="815"/>
    </row>
    <row r="6" spans="1:8" ht="18.600000000000001" customHeight="1" thickBot="1">
      <c r="A6" s="452"/>
      <c r="B6" s="96" t="s">
        <v>34</v>
      </c>
      <c r="C6" s="456"/>
      <c r="D6" s="457"/>
      <c r="E6" s="457"/>
      <c r="F6" s="457"/>
      <c r="G6" s="97"/>
      <c r="H6" s="103"/>
    </row>
    <row r="7" spans="1:8" ht="18.600000000000001" customHeight="1" thickBot="1">
      <c r="A7" s="452"/>
      <c r="B7" s="98" t="s">
        <v>39</v>
      </c>
      <c r="C7" s="458"/>
      <c r="D7" s="459"/>
      <c r="E7" s="459"/>
      <c r="F7" s="459"/>
      <c r="G7" s="89" t="s">
        <v>19</v>
      </c>
      <c r="H7" s="100"/>
    </row>
    <row r="8" spans="1:8" ht="18.600000000000001" customHeight="1">
      <c r="A8" s="451"/>
      <c r="B8" s="93" t="s">
        <v>10</v>
      </c>
      <c r="C8" s="460" t="s">
        <v>41</v>
      </c>
      <c r="D8" s="461"/>
      <c r="E8" s="461"/>
      <c r="F8" s="461"/>
      <c r="G8" s="461"/>
      <c r="H8" s="462"/>
    </row>
    <row r="9" spans="1:8" ht="18.600000000000001" customHeight="1">
      <c r="A9" s="451"/>
      <c r="B9" s="93"/>
      <c r="C9" s="463"/>
      <c r="D9" s="464"/>
      <c r="E9" s="464"/>
      <c r="F9" s="464"/>
      <c r="G9" s="464"/>
      <c r="H9" s="465"/>
    </row>
    <row r="10" spans="1:8" ht="18.600000000000001" customHeight="1">
      <c r="A10" s="451"/>
      <c r="B10" s="110" t="s">
        <v>56</v>
      </c>
      <c r="C10" s="90" t="s">
        <v>21</v>
      </c>
      <c r="D10" s="449"/>
      <c r="E10" s="449"/>
      <c r="F10" s="449"/>
      <c r="G10" s="449"/>
      <c r="H10" s="445"/>
    </row>
    <row r="11" spans="1:8" ht="18.600000000000001" customHeight="1">
      <c r="A11" s="451"/>
      <c r="B11" s="111" t="s">
        <v>57</v>
      </c>
      <c r="C11" s="92" t="s">
        <v>22</v>
      </c>
      <c r="D11" s="468" t="s">
        <v>41</v>
      </c>
      <c r="E11" s="469"/>
      <c r="F11" s="469"/>
      <c r="G11" s="469"/>
      <c r="H11" s="470"/>
    </row>
    <row r="12" spans="1:8" ht="18.600000000000001" customHeight="1">
      <c r="A12" s="451"/>
      <c r="B12" s="112" t="s">
        <v>231</v>
      </c>
      <c r="C12" s="113"/>
      <c r="D12" s="463"/>
      <c r="E12" s="464"/>
      <c r="F12" s="464"/>
      <c r="G12" s="464"/>
      <c r="H12" s="465"/>
    </row>
    <row r="13" spans="1:8" ht="18.600000000000001" customHeight="1">
      <c r="A13" s="451"/>
      <c r="B13" s="114"/>
      <c r="C13" s="96" t="s">
        <v>34</v>
      </c>
      <c r="D13" s="457"/>
      <c r="E13" s="457"/>
      <c r="F13" s="457"/>
      <c r="G13" s="457"/>
      <c r="H13" s="471"/>
    </row>
    <row r="14" spans="1:8" ht="18.600000000000001" customHeight="1">
      <c r="A14" s="451"/>
      <c r="B14" s="114" t="s">
        <v>145</v>
      </c>
      <c r="C14" s="98" t="s">
        <v>23</v>
      </c>
      <c r="D14" s="459"/>
      <c r="E14" s="459"/>
      <c r="F14" s="459"/>
      <c r="G14" s="459"/>
      <c r="H14" s="472"/>
    </row>
    <row r="15" spans="1:8" ht="18.600000000000001" customHeight="1">
      <c r="A15" s="451"/>
      <c r="B15" s="112"/>
      <c r="C15" s="90" t="s">
        <v>24</v>
      </c>
      <c r="D15" s="444"/>
      <c r="E15" s="445"/>
      <c r="F15" s="90" t="s">
        <v>25</v>
      </c>
      <c r="G15" s="444"/>
      <c r="H15" s="445"/>
    </row>
    <row r="16" spans="1:8" ht="18.600000000000001" customHeight="1">
      <c r="A16" s="451"/>
      <c r="B16" s="115"/>
      <c r="C16" s="90" t="s">
        <v>26</v>
      </c>
      <c r="D16" s="466"/>
      <c r="E16" s="467"/>
      <c r="F16" s="90" t="s">
        <v>27</v>
      </c>
      <c r="G16" s="466"/>
      <c r="H16" s="467"/>
    </row>
    <row r="17" spans="1:8" ht="15" customHeight="1">
      <c r="A17" s="451"/>
      <c r="B17" s="93" t="s">
        <v>28</v>
      </c>
      <c r="C17" s="116" t="s">
        <v>49</v>
      </c>
      <c r="H17" s="109"/>
    </row>
    <row r="18" spans="1:8" ht="15" customHeight="1">
      <c r="A18" s="451"/>
      <c r="B18" s="823" t="s">
        <v>29</v>
      </c>
      <c r="C18" s="116" t="s">
        <v>93</v>
      </c>
      <c r="H18" s="109"/>
    </row>
    <row r="19" spans="1:8" ht="15" customHeight="1">
      <c r="A19" s="453"/>
      <c r="B19" s="824"/>
      <c r="C19" s="117" t="s">
        <v>55</v>
      </c>
      <c r="D19" s="94"/>
      <c r="E19" s="94"/>
      <c r="F19" s="94"/>
      <c r="G19" s="94"/>
      <c r="H19" s="95"/>
    </row>
    <row r="20" spans="1:8" ht="24.6" customHeight="1">
      <c r="A20" s="105" t="s">
        <v>234</v>
      </c>
      <c r="H20" s="107" t="s">
        <v>0</v>
      </c>
    </row>
    <row r="21" spans="1:8" ht="24.6" customHeight="1">
      <c r="A21" s="88" t="str">
        <f>A2</f>
        <v>令和8年度　第42回都市公園等コンクール　『④管理運営部門』</v>
      </c>
      <c r="H21" s="583">
        <f>表紙!AE3</f>
        <v>0</v>
      </c>
    </row>
    <row r="22" spans="1:8" ht="24.6" customHeight="1">
      <c r="A22" s="108"/>
      <c r="B22" s="130" t="s">
        <v>136</v>
      </c>
      <c r="C22" s="447" t="str">
        <f>C3</f>
        <v>(20字程度）</v>
      </c>
      <c r="D22" s="447"/>
      <c r="E22" s="447"/>
      <c r="F22" s="447"/>
      <c r="G22" s="448"/>
      <c r="H22" s="583"/>
    </row>
    <row r="23" spans="1:8" ht="18.600000000000001" customHeight="1">
      <c r="A23" s="825" t="s">
        <v>172</v>
      </c>
      <c r="B23" s="826"/>
      <c r="C23" s="526">
        <f>C28</f>
        <v>0</v>
      </c>
      <c r="D23" s="527"/>
      <c r="E23" s="527"/>
      <c r="F23" s="527"/>
      <c r="G23" s="527"/>
      <c r="H23" s="585"/>
    </row>
    <row r="24" spans="1:8" ht="18.600000000000001" customHeight="1">
      <c r="A24" s="816" t="s">
        <v>59</v>
      </c>
      <c r="B24" s="817"/>
      <c r="C24" s="531">
        <f>C44</f>
        <v>0</v>
      </c>
      <c r="D24" s="532"/>
      <c r="E24" s="532"/>
      <c r="F24" s="532"/>
      <c r="G24" s="532"/>
      <c r="H24" s="579"/>
    </row>
    <row r="25" spans="1:8" ht="18.600000000000001" customHeight="1">
      <c r="A25" s="816" t="s">
        <v>60</v>
      </c>
      <c r="B25" s="817"/>
      <c r="C25" s="531">
        <f>C54</f>
        <v>0</v>
      </c>
      <c r="D25" s="532"/>
      <c r="E25" s="532"/>
      <c r="F25" s="532"/>
      <c r="G25" s="532"/>
      <c r="H25" s="579"/>
    </row>
    <row r="26" spans="1:8" ht="18.600000000000001" customHeight="1">
      <c r="A26" s="818" t="s">
        <v>173</v>
      </c>
      <c r="B26" s="819"/>
      <c r="C26" s="820">
        <f>C64</f>
        <v>0</v>
      </c>
      <c r="D26" s="821"/>
      <c r="E26" s="821"/>
      <c r="F26" s="821"/>
      <c r="G26" s="821"/>
      <c r="H26" s="822"/>
    </row>
    <row r="27" spans="1:8" ht="18.600000000000001" customHeight="1">
      <c r="A27" s="450" t="s">
        <v>174</v>
      </c>
      <c r="B27" s="96" t="s">
        <v>34</v>
      </c>
      <c r="C27" s="454"/>
      <c r="D27" s="454"/>
      <c r="E27" s="454"/>
      <c r="F27" s="454"/>
      <c r="G27" s="454"/>
      <c r="H27" s="454"/>
    </row>
    <row r="28" spans="1:8" ht="18.600000000000001" customHeight="1" thickBot="1">
      <c r="A28" s="451"/>
      <c r="B28" s="98" t="s">
        <v>17</v>
      </c>
      <c r="C28" s="815"/>
      <c r="D28" s="815"/>
      <c r="E28" s="815"/>
      <c r="F28" s="815"/>
      <c r="G28" s="815"/>
      <c r="H28" s="815"/>
    </row>
    <row r="29" spans="1:8" ht="18.600000000000001" customHeight="1" thickBot="1">
      <c r="A29" s="452"/>
      <c r="B29" s="96" t="s">
        <v>34</v>
      </c>
      <c r="C29" s="456"/>
      <c r="D29" s="457"/>
      <c r="E29" s="457"/>
      <c r="F29" s="457"/>
      <c r="G29" s="97"/>
      <c r="H29" s="103"/>
    </row>
    <row r="30" spans="1:8" ht="18.600000000000001" customHeight="1" thickBot="1">
      <c r="A30" s="452"/>
      <c r="B30" s="98" t="s">
        <v>39</v>
      </c>
      <c r="C30" s="458"/>
      <c r="D30" s="459"/>
      <c r="E30" s="459"/>
      <c r="F30" s="459"/>
      <c r="G30" s="91" t="s">
        <v>19</v>
      </c>
      <c r="H30" s="100"/>
    </row>
    <row r="31" spans="1:8" ht="18.600000000000001" customHeight="1">
      <c r="A31" s="451"/>
      <c r="B31" s="93" t="s">
        <v>10</v>
      </c>
      <c r="C31" s="460" t="s">
        <v>41</v>
      </c>
      <c r="D31" s="461"/>
      <c r="E31" s="461"/>
      <c r="F31" s="461"/>
      <c r="G31" s="461"/>
      <c r="H31" s="462"/>
    </row>
    <row r="32" spans="1:8" ht="18.600000000000001" customHeight="1">
      <c r="A32" s="451"/>
      <c r="B32" s="93"/>
      <c r="C32" s="463"/>
      <c r="D32" s="464"/>
      <c r="E32" s="464"/>
      <c r="F32" s="464"/>
      <c r="G32" s="464"/>
      <c r="H32" s="465"/>
    </row>
    <row r="33" spans="1:11" ht="18.600000000000001" customHeight="1">
      <c r="A33" s="451"/>
      <c r="B33" s="110" t="s">
        <v>56</v>
      </c>
      <c r="C33" s="90" t="s">
        <v>21</v>
      </c>
      <c r="D33" s="449"/>
      <c r="E33" s="449"/>
      <c r="F33" s="449"/>
      <c r="G33" s="449"/>
      <c r="H33" s="445"/>
    </row>
    <row r="34" spans="1:11" ht="18.600000000000001" customHeight="1">
      <c r="A34" s="451"/>
      <c r="B34" s="111" t="s">
        <v>57</v>
      </c>
      <c r="C34" s="92" t="s">
        <v>22</v>
      </c>
      <c r="D34" s="468" t="s">
        <v>41</v>
      </c>
      <c r="E34" s="469"/>
      <c r="F34" s="469"/>
      <c r="G34" s="469"/>
      <c r="H34" s="470"/>
    </row>
    <row r="35" spans="1:11" ht="18.600000000000001" customHeight="1">
      <c r="A35" s="451"/>
      <c r="B35" s="112" t="s">
        <v>231</v>
      </c>
      <c r="C35" s="113"/>
      <c r="D35" s="463"/>
      <c r="E35" s="464"/>
      <c r="F35" s="464"/>
      <c r="G35" s="464"/>
      <c r="H35" s="465"/>
    </row>
    <row r="36" spans="1:11" ht="18.600000000000001" customHeight="1">
      <c r="A36" s="451"/>
      <c r="B36" s="114"/>
      <c r="C36" s="96" t="s">
        <v>34</v>
      </c>
      <c r="D36" s="457"/>
      <c r="E36" s="457"/>
      <c r="F36" s="457"/>
      <c r="G36" s="457"/>
      <c r="H36" s="471"/>
    </row>
    <row r="37" spans="1:11" ht="18.600000000000001" customHeight="1">
      <c r="A37" s="451"/>
      <c r="B37" s="114" t="s">
        <v>145</v>
      </c>
      <c r="C37" s="98" t="s">
        <v>23</v>
      </c>
      <c r="D37" s="459"/>
      <c r="E37" s="459"/>
      <c r="F37" s="459"/>
      <c r="G37" s="459"/>
      <c r="H37" s="472"/>
    </row>
    <row r="38" spans="1:11" ht="18.600000000000001" customHeight="1">
      <c r="A38" s="451"/>
      <c r="B38" s="112"/>
      <c r="C38" s="90" t="s">
        <v>24</v>
      </c>
      <c r="D38" s="444"/>
      <c r="E38" s="445"/>
      <c r="F38" s="90" t="s">
        <v>25</v>
      </c>
      <c r="G38" s="444"/>
      <c r="H38" s="445"/>
    </row>
    <row r="39" spans="1:11" ht="18.600000000000001" customHeight="1">
      <c r="A39" s="451"/>
      <c r="B39" s="115"/>
      <c r="C39" s="90" t="s">
        <v>26</v>
      </c>
      <c r="D39" s="466"/>
      <c r="E39" s="467"/>
      <c r="F39" s="90" t="s">
        <v>27</v>
      </c>
      <c r="G39" s="466"/>
      <c r="H39" s="467"/>
    </row>
    <row r="40" spans="1:11" ht="15" customHeight="1">
      <c r="A40" s="451"/>
      <c r="B40" s="93" t="s">
        <v>28</v>
      </c>
      <c r="C40" s="116" t="s">
        <v>49</v>
      </c>
      <c r="H40" s="109"/>
    </row>
    <row r="41" spans="1:11" ht="15" customHeight="1">
      <c r="A41" s="451"/>
      <c r="B41" s="823" t="s">
        <v>29</v>
      </c>
      <c r="C41" s="116" t="s">
        <v>93</v>
      </c>
      <c r="H41" s="109"/>
    </row>
    <row r="42" spans="1:11" ht="15" customHeight="1">
      <c r="A42" s="453"/>
      <c r="B42" s="824"/>
      <c r="C42" s="117" t="s">
        <v>55</v>
      </c>
      <c r="D42" s="94"/>
      <c r="E42" s="94"/>
      <c r="F42" s="94"/>
      <c r="G42" s="94"/>
      <c r="H42" s="95"/>
    </row>
    <row r="43" spans="1:11" ht="18" customHeight="1">
      <c r="A43" s="450" t="s">
        <v>48</v>
      </c>
      <c r="B43" s="96" t="s">
        <v>34</v>
      </c>
      <c r="C43" s="456"/>
      <c r="D43" s="457"/>
      <c r="E43" s="457"/>
      <c r="F43" s="457"/>
      <c r="G43" s="457"/>
      <c r="H43" s="471"/>
      <c r="K43" s="87" ph="1"/>
    </row>
    <row r="44" spans="1:11" ht="18" customHeight="1">
      <c r="A44" s="451"/>
      <c r="B44" s="98" t="s">
        <v>17</v>
      </c>
      <c r="C44" s="458"/>
      <c r="D44" s="459"/>
      <c r="E44" s="459"/>
      <c r="F44" s="459"/>
      <c r="G44" s="459"/>
      <c r="H44" s="472"/>
      <c r="K44" s="87" ph="1"/>
    </row>
    <row r="45" spans="1:11" ht="18" customHeight="1">
      <c r="A45" s="451"/>
      <c r="B45" s="96" t="s">
        <v>34</v>
      </c>
      <c r="C45" s="456"/>
      <c r="D45" s="457"/>
      <c r="E45" s="457"/>
      <c r="F45" s="457"/>
      <c r="G45" s="457"/>
      <c r="H45" s="471"/>
      <c r="K45" s="87" ph="1"/>
    </row>
    <row r="46" spans="1:11" ht="18" customHeight="1">
      <c r="A46" s="451"/>
      <c r="B46" s="98" t="s">
        <v>39</v>
      </c>
      <c r="C46" s="458"/>
      <c r="D46" s="459"/>
      <c r="E46" s="459"/>
      <c r="F46" s="459"/>
      <c r="G46" s="91" t="s">
        <v>36</v>
      </c>
      <c r="H46" s="100"/>
      <c r="K46" s="87" ph="1"/>
    </row>
    <row r="47" spans="1:11" ht="18" customHeight="1">
      <c r="A47" s="451"/>
      <c r="B47" s="92" t="s">
        <v>10</v>
      </c>
      <c r="C47" s="468" t="s">
        <v>20</v>
      </c>
      <c r="D47" s="469"/>
      <c r="E47" s="469"/>
      <c r="F47" s="469"/>
      <c r="G47" s="469"/>
      <c r="H47" s="470"/>
    </row>
    <row r="48" spans="1:11" ht="18" customHeight="1">
      <c r="A48" s="451"/>
      <c r="B48" s="93"/>
      <c r="C48" s="463"/>
      <c r="D48" s="464"/>
      <c r="E48" s="464"/>
      <c r="F48" s="464"/>
      <c r="G48" s="464"/>
      <c r="H48" s="465"/>
    </row>
    <row r="49" spans="1:11" ht="18" customHeight="1">
      <c r="A49" s="451"/>
      <c r="B49" s="489" t="s">
        <v>232</v>
      </c>
      <c r="C49" s="96" t="s">
        <v>34</v>
      </c>
      <c r="D49" s="456"/>
      <c r="E49" s="457"/>
      <c r="F49" s="457"/>
      <c r="G49" s="97"/>
      <c r="H49" s="103"/>
      <c r="K49" s="87" ph="1"/>
    </row>
    <row r="50" spans="1:11" ht="18" customHeight="1">
      <c r="A50" s="451"/>
      <c r="B50" s="490"/>
      <c r="C50" s="98" t="s">
        <v>23</v>
      </c>
      <c r="D50" s="458"/>
      <c r="E50" s="459"/>
      <c r="F50" s="459"/>
      <c r="G50" s="91" t="s">
        <v>37</v>
      </c>
      <c r="H50" s="100"/>
    </row>
    <row r="51" spans="1:11" ht="18" customHeight="1">
      <c r="A51" s="451"/>
      <c r="B51" s="490"/>
      <c r="C51" s="90" t="s">
        <v>24</v>
      </c>
      <c r="D51" s="444"/>
      <c r="E51" s="445"/>
      <c r="F51" s="90" t="s">
        <v>25</v>
      </c>
      <c r="G51" s="444"/>
      <c r="H51" s="445"/>
    </row>
    <row r="52" spans="1:11" ht="18" customHeight="1">
      <c r="A52" s="453"/>
      <c r="B52" s="827"/>
      <c r="C52" s="90" t="s">
        <v>38</v>
      </c>
      <c r="D52" s="466"/>
      <c r="E52" s="467"/>
      <c r="F52" s="90" t="s">
        <v>27</v>
      </c>
      <c r="G52" s="466"/>
      <c r="H52" s="467"/>
    </row>
    <row r="53" spans="1:11" ht="18" customHeight="1">
      <c r="A53" s="450" t="s">
        <v>61</v>
      </c>
      <c r="B53" s="96" t="s">
        <v>34</v>
      </c>
      <c r="C53" s="456"/>
      <c r="D53" s="457"/>
      <c r="E53" s="457"/>
      <c r="F53" s="457"/>
      <c r="G53" s="457"/>
      <c r="H53" s="471"/>
      <c r="K53" s="87" ph="1"/>
    </row>
    <row r="54" spans="1:11" ht="18" customHeight="1">
      <c r="A54" s="451"/>
      <c r="B54" s="99" t="s">
        <v>18</v>
      </c>
      <c r="C54" s="458"/>
      <c r="D54" s="459"/>
      <c r="E54" s="459"/>
      <c r="F54" s="459"/>
      <c r="G54" s="459"/>
      <c r="H54" s="472"/>
      <c r="K54" s="87" ph="1"/>
    </row>
    <row r="55" spans="1:11" ht="18" customHeight="1">
      <c r="A55" s="451"/>
      <c r="B55" s="96" t="s">
        <v>34</v>
      </c>
      <c r="C55" s="456"/>
      <c r="D55" s="457"/>
      <c r="E55" s="457"/>
      <c r="F55" s="457"/>
      <c r="G55" s="457"/>
      <c r="H55" s="471"/>
      <c r="K55" s="87" ph="1"/>
    </row>
    <row r="56" spans="1:11" ht="18" customHeight="1">
      <c r="A56" s="451"/>
      <c r="B56" s="98" t="s">
        <v>35</v>
      </c>
      <c r="C56" s="458"/>
      <c r="D56" s="459"/>
      <c r="E56" s="459"/>
      <c r="F56" s="459"/>
      <c r="G56" s="91" t="s">
        <v>36</v>
      </c>
      <c r="H56" s="100"/>
      <c r="K56" s="87" ph="1"/>
    </row>
    <row r="57" spans="1:11" ht="18" customHeight="1">
      <c r="A57" s="451"/>
      <c r="B57" s="92" t="s">
        <v>10</v>
      </c>
      <c r="C57" s="468" t="s">
        <v>20</v>
      </c>
      <c r="D57" s="469"/>
      <c r="E57" s="469"/>
      <c r="F57" s="469"/>
      <c r="G57" s="469"/>
      <c r="H57" s="470"/>
    </row>
    <row r="58" spans="1:11" ht="18" customHeight="1">
      <c r="A58" s="451"/>
      <c r="B58" s="93"/>
      <c r="C58" s="463"/>
      <c r="D58" s="464"/>
      <c r="E58" s="464"/>
      <c r="F58" s="464"/>
      <c r="G58" s="464"/>
      <c r="H58" s="465"/>
    </row>
    <row r="59" spans="1:11" ht="18" customHeight="1">
      <c r="A59" s="451"/>
      <c r="B59" s="489" t="s">
        <v>232</v>
      </c>
      <c r="C59" s="96" t="s">
        <v>34</v>
      </c>
      <c r="D59" s="456"/>
      <c r="E59" s="457"/>
      <c r="F59" s="457"/>
      <c r="G59" s="457"/>
      <c r="H59" s="471"/>
      <c r="K59" s="87" ph="1"/>
    </row>
    <row r="60" spans="1:11" ht="18" customHeight="1">
      <c r="A60" s="451"/>
      <c r="B60" s="490"/>
      <c r="C60" s="98" t="s">
        <v>23</v>
      </c>
      <c r="D60" s="458"/>
      <c r="E60" s="459"/>
      <c r="F60" s="459"/>
      <c r="G60" s="91" t="s">
        <v>37</v>
      </c>
      <c r="H60" s="100"/>
    </row>
    <row r="61" spans="1:11" ht="18" customHeight="1">
      <c r="A61" s="451"/>
      <c r="B61" s="490"/>
      <c r="C61" s="90" t="s">
        <v>24</v>
      </c>
      <c r="D61" s="444"/>
      <c r="E61" s="445"/>
      <c r="F61" s="90" t="s">
        <v>25</v>
      </c>
      <c r="G61" s="444"/>
      <c r="H61" s="445"/>
    </row>
    <row r="62" spans="1:11" ht="18" customHeight="1">
      <c r="A62" s="453"/>
      <c r="B62" s="827"/>
      <c r="C62" s="90" t="s">
        <v>38</v>
      </c>
      <c r="D62" s="466"/>
      <c r="E62" s="467"/>
      <c r="F62" s="90" t="s">
        <v>27</v>
      </c>
      <c r="G62" s="466"/>
      <c r="H62" s="467"/>
    </row>
    <row r="63" spans="1:11" ht="18" customHeight="1">
      <c r="A63" s="450" t="s">
        <v>175</v>
      </c>
      <c r="B63" s="96" t="s">
        <v>34</v>
      </c>
      <c r="C63" s="456"/>
      <c r="D63" s="457"/>
      <c r="E63" s="457"/>
      <c r="F63" s="457"/>
      <c r="G63" s="457"/>
      <c r="H63" s="471"/>
    </row>
    <row r="64" spans="1:11" ht="18" customHeight="1">
      <c r="A64" s="451"/>
      <c r="B64" s="99" t="s">
        <v>18</v>
      </c>
      <c r="C64" s="458"/>
      <c r="D64" s="459"/>
      <c r="E64" s="459"/>
      <c r="F64" s="459"/>
      <c r="G64" s="459"/>
      <c r="H64" s="472"/>
    </row>
    <row r="65" spans="1:15" ht="18" customHeight="1">
      <c r="A65" s="451"/>
      <c r="B65" s="96" t="s">
        <v>34</v>
      </c>
      <c r="C65" s="456"/>
      <c r="D65" s="457"/>
      <c r="E65" s="457"/>
      <c r="F65" s="457"/>
      <c r="G65" s="457"/>
      <c r="H65" s="471"/>
    </row>
    <row r="66" spans="1:15" ht="18" customHeight="1">
      <c r="A66" s="451"/>
      <c r="B66" s="98" t="s">
        <v>35</v>
      </c>
      <c r="C66" s="458"/>
      <c r="D66" s="459"/>
      <c r="E66" s="459"/>
      <c r="F66" s="459"/>
      <c r="G66" s="91" t="s">
        <v>36</v>
      </c>
      <c r="H66" s="100"/>
    </row>
    <row r="67" spans="1:15" ht="18" customHeight="1">
      <c r="A67" s="451"/>
      <c r="B67" s="92" t="s">
        <v>10</v>
      </c>
      <c r="C67" s="468" t="s">
        <v>20</v>
      </c>
      <c r="D67" s="469"/>
      <c r="E67" s="469"/>
      <c r="F67" s="469"/>
      <c r="G67" s="469"/>
      <c r="H67" s="470"/>
    </row>
    <row r="68" spans="1:15" ht="18" customHeight="1">
      <c r="A68" s="451"/>
      <c r="B68" s="93"/>
      <c r="C68" s="463"/>
      <c r="D68" s="464"/>
      <c r="E68" s="464"/>
      <c r="F68" s="464"/>
      <c r="G68" s="464"/>
      <c r="H68" s="465"/>
    </row>
    <row r="69" spans="1:15" ht="18" customHeight="1">
      <c r="A69" s="451"/>
      <c r="B69" s="489" t="s">
        <v>232</v>
      </c>
      <c r="C69" s="96" t="s">
        <v>34</v>
      </c>
      <c r="D69" s="456"/>
      <c r="E69" s="457"/>
      <c r="F69" s="457"/>
      <c r="G69" s="457"/>
      <c r="H69" s="471"/>
    </row>
    <row r="70" spans="1:15" ht="18" customHeight="1">
      <c r="A70" s="451"/>
      <c r="B70" s="490"/>
      <c r="C70" s="98" t="s">
        <v>23</v>
      </c>
      <c r="D70" s="458"/>
      <c r="E70" s="459"/>
      <c r="F70" s="459"/>
      <c r="G70" s="91" t="s">
        <v>37</v>
      </c>
      <c r="H70" s="100"/>
    </row>
    <row r="71" spans="1:15" ht="18" customHeight="1">
      <c r="A71" s="451"/>
      <c r="B71" s="490"/>
      <c r="C71" s="90" t="s">
        <v>24</v>
      </c>
      <c r="D71" s="444"/>
      <c r="E71" s="445"/>
      <c r="F71" s="90" t="s">
        <v>25</v>
      </c>
      <c r="G71" s="444"/>
      <c r="H71" s="445"/>
    </row>
    <row r="72" spans="1:15" ht="18" customHeight="1">
      <c r="A72" s="453"/>
      <c r="B72" s="827"/>
      <c r="C72" s="90" t="s">
        <v>38</v>
      </c>
      <c r="D72" s="466"/>
      <c r="E72" s="467"/>
      <c r="F72" s="90" t="s">
        <v>27</v>
      </c>
      <c r="G72" s="466"/>
      <c r="H72" s="467"/>
    </row>
    <row r="73" spans="1:15" ht="24.6" customHeight="1">
      <c r="A73" s="105" t="s">
        <v>235</v>
      </c>
      <c r="H73" s="107" t="s">
        <v>0</v>
      </c>
    </row>
    <row r="74" spans="1:15" ht="24.6" customHeight="1">
      <c r="A74" s="88" t="str">
        <f>A2</f>
        <v>令和8年度　第42回都市公園等コンクール　『④管理運営部門』</v>
      </c>
      <c r="H74" s="583">
        <f>表紙!AE3</f>
        <v>0</v>
      </c>
      <c r="K74" s="87" ph="1"/>
      <c r="O74" s="87" ph="1"/>
    </row>
    <row r="75" spans="1:15" ht="24.6" customHeight="1">
      <c r="A75" s="108"/>
      <c r="B75" s="130" t="s">
        <v>136</v>
      </c>
      <c r="C75" s="447" t="str">
        <f>C3</f>
        <v>(20字程度）</v>
      </c>
      <c r="D75" s="447"/>
      <c r="E75" s="447"/>
      <c r="F75" s="447"/>
      <c r="G75" s="448"/>
      <c r="H75" s="583"/>
    </row>
    <row r="76" spans="1:15" ht="18.600000000000001" customHeight="1">
      <c r="A76" s="828" t="s">
        <v>177</v>
      </c>
      <c r="B76" s="829"/>
      <c r="C76" s="526">
        <f>C81</f>
        <v>0</v>
      </c>
      <c r="D76" s="527"/>
      <c r="E76" s="527"/>
      <c r="F76" s="527"/>
      <c r="G76" s="527"/>
      <c r="H76" s="585"/>
    </row>
    <row r="77" spans="1:15" ht="18.600000000000001" customHeight="1">
      <c r="A77" s="816" t="s">
        <v>228</v>
      </c>
      <c r="B77" s="817"/>
      <c r="C77" s="531">
        <f>C97</f>
        <v>0</v>
      </c>
      <c r="D77" s="532"/>
      <c r="E77" s="532"/>
      <c r="F77" s="532"/>
      <c r="G77" s="532"/>
      <c r="H77" s="579"/>
    </row>
    <row r="78" spans="1:15" ht="18.600000000000001" customHeight="1">
      <c r="A78" s="816" t="s">
        <v>229</v>
      </c>
      <c r="B78" s="817"/>
      <c r="C78" s="531">
        <f>C107</f>
        <v>0</v>
      </c>
      <c r="D78" s="532"/>
      <c r="E78" s="532"/>
      <c r="F78" s="532"/>
      <c r="G78" s="532"/>
      <c r="H78" s="579"/>
    </row>
    <row r="79" spans="1:15" ht="18.600000000000001" customHeight="1">
      <c r="A79" s="818" t="s">
        <v>178</v>
      </c>
      <c r="B79" s="819"/>
      <c r="C79" s="820">
        <f>C117</f>
        <v>0</v>
      </c>
      <c r="D79" s="821"/>
      <c r="E79" s="821"/>
      <c r="F79" s="821"/>
      <c r="G79" s="821"/>
      <c r="H79" s="822"/>
    </row>
    <row r="80" spans="1:15" ht="18" customHeight="1">
      <c r="A80" s="830" t="s">
        <v>177</v>
      </c>
      <c r="B80" s="119" t="s">
        <v>226</v>
      </c>
      <c r="C80" s="456"/>
      <c r="D80" s="457"/>
      <c r="E80" s="457"/>
      <c r="F80" s="457"/>
      <c r="G80" s="457"/>
      <c r="H80" s="96" t="s">
        <v>140</v>
      </c>
    </row>
    <row r="81" spans="1:15" ht="18" customHeight="1">
      <c r="A81" s="564"/>
      <c r="B81" s="118" t="s">
        <v>227</v>
      </c>
      <c r="C81" s="832"/>
      <c r="D81" s="554"/>
      <c r="E81" s="554"/>
      <c r="F81" s="554"/>
      <c r="G81" s="554"/>
      <c r="H81" s="120" t="s">
        <v>143</v>
      </c>
      <c r="J81" s="90" t="s">
        <v>143</v>
      </c>
    </row>
    <row r="82" spans="1:15" ht="18" customHeight="1">
      <c r="A82" s="564"/>
      <c r="B82" s="119" t="s">
        <v>34</v>
      </c>
      <c r="C82" s="456"/>
      <c r="D82" s="457"/>
      <c r="E82" s="457"/>
      <c r="F82" s="457"/>
      <c r="G82" s="97"/>
      <c r="H82" s="103"/>
      <c r="J82" s="101" t="s">
        <v>225</v>
      </c>
    </row>
    <row r="83" spans="1:15" ht="18" customHeight="1">
      <c r="A83" s="564"/>
      <c r="B83" s="118" t="s">
        <v>39</v>
      </c>
      <c r="C83" s="458"/>
      <c r="D83" s="459"/>
      <c r="E83" s="459"/>
      <c r="F83" s="459"/>
      <c r="G83" s="91" t="s">
        <v>19</v>
      </c>
      <c r="H83" s="100"/>
      <c r="J83" s="101" t="s">
        <v>141</v>
      </c>
    </row>
    <row r="84" spans="1:15" ht="18" customHeight="1">
      <c r="A84" s="564"/>
      <c r="B84" s="124" t="s">
        <v>10</v>
      </c>
      <c r="C84" s="468" t="s">
        <v>41</v>
      </c>
      <c r="D84" s="469"/>
      <c r="E84" s="469"/>
      <c r="F84" s="469"/>
      <c r="G84" s="469"/>
      <c r="H84" s="470"/>
      <c r="J84" s="101" t="s">
        <v>142</v>
      </c>
    </row>
    <row r="85" spans="1:15" ht="18" customHeight="1">
      <c r="A85" s="564"/>
      <c r="B85" s="125"/>
      <c r="C85" s="463"/>
      <c r="D85" s="464"/>
      <c r="E85" s="464"/>
      <c r="F85" s="464"/>
      <c r="G85" s="464"/>
      <c r="H85" s="465"/>
      <c r="J85" s="101" t="s">
        <v>167</v>
      </c>
    </row>
    <row r="86" spans="1:15" ht="30" customHeight="1">
      <c r="A86" s="564"/>
      <c r="B86" s="126" t="s">
        <v>56</v>
      </c>
      <c r="C86" s="107" t="s">
        <v>176</v>
      </c>
      <c r="D86" s="449"/>
      <c r="E86" s="449"/>
      <c r="F86" s="449"/>
      <c r="G86" s="449"/>
      <c r="H86" s="445"/>
      <c r="J86" s="101" t="s">
        <v>179</v>
      </c>
    </row>
    <row r="87" spans="1:15" ht="18" customHeight="1">
      <c r="A87" s="564"/>
      <c r="B87" s="127" t="s">
        <v>57</v>
      </c>
      <c r="C87" s="92" t="s">
        <v>22</v>
      </c>
      <c r="D87" s="468" t="s">
        <v>41</v>
      </c>
      <c r="E87" s="469"/>
      <c r="F87" s="469"/>
      <c r="G87" s="469"/>
      <c r="H87" s="470"/>
      <c r="J87" s="101" t="s">
        <v>180</v>
      </c>
    </row>
    <row r="88" spans="1:15" ht="18" customHeight="1">
      <c r="A88" s="564"/>
      <c r="B88" s="112" t="s">
        <v>231</v>
      </c>
      <c r="C88" s="113"/>
      <c r="D88" s="463"/>
      <c r="E88" s="464"/>
      <c r="F88" s="464"/>
      <c r="G88" s="464"/>
      <c r="H88" s="465"/>
      <c r="J88" s="101" t="s">
        <v>181</v>
      </c>
    </row>
    <row r="89" spans="1:15" ht="18" customHeight="1">
      <c r="A89" s="564"/>
      <c r="B89" s="114"/>
      <c r="C89" s="96" t="s">
        <v>34</v>
      </c>
      <c r="D89" s="457"/>
      <c r="E89" s="457"/>
      <c r="F89" s="457"/>
      <c r="G89" s="457"/>
      <c r="H89" s="471"/>
      <c r="J89" s="101" t="s">
        <v>182</v>
      </c>
    </row>
    <row r="90" spans="1:15" ht="18" customHeight="1">
      <c r="A90" s="564"/>
      <c r="B90" s="114" t="s">
        <v>145</v>
      </c>
      <c r="C90" s="98" t="s">
        <v>23</v>
      </c>
      <c r="D90" s="459"/>
      <c r="E90" s="459"/>
      <c r="F90" s="459"/>
      <c r="G90" s="459"/>
      <c r="H90" s="472"/>
      <c r="J90" s="101" t="s">
        <v>183</v>
      </c>
    </row>
    <row r="91" spans="1:15" ht="18" customHeight="1">
      <c r="A91" s="564"/>
      <c r="B91" s="128"/>
      <c r="C91" s="90" t="s">
        <v>24</v>
      </c>
      <c r="D91" s="444"/>
      <c r="E91" s="445"/>
      <c r="F91" s="90" t="s">
        <v>25</v>
      </c>
      <c r="G91" s="444"/>
      <c r="H91" s="445"/>
      <c r="J91" s="101" t="s">
        <v>184</v>
      </c>
    </row>
    <row r="92" spans="1:15" ht="18" customHeight="1">
      <c r="A92" s="564"/>
      <c r="B92" s="129"/>
      <c r="C92" s="90" t="s">
        <v>26</v>
      </c>
      <c r="D92" s="466"/>
      <c r="E92" s="467"/>
      <c r="F92" s="90" t="s">
        <v>27</v>
      </c>
      <c r="G92" s="466"/>
      <c r="H92" s="467"/>
      <c r="J92" s="101" t="s">
        <v>185</v>
      </c>
    </row>
    <row r="93" spans="1:15" ht="15" customHeight="1">
      <c r="A93" s="564"/>
      <c r="B93" s="124" t="s">
        <v>28</v>
      </c>
      <c r="C93" s="116" t="s">
        <v>49</v>
      </c>
      <c r="H93" s="109"/>
    </row>
    <row r="94" spans="1:15" ht="15" customHeight="1">
      <c r="A94" s="564"/>
      <c r="B94" s="834" t="s">
        <v>29</v>
      </c>
      <c r="C94" s="116" t="s">
        <v>93</v>
      </c>
      <c r="H94" s="109"/>
    </row>
    <row r="95" spans="1:15" ht="15" customHeight="1">
      <c r="A95" s="831"/>
      <c r="B95" s="465"/>
      <c r="C95" s="117" t="s">
        <v>55</v>
      </c>
      <c r="D95" s="94"/>
      <c r="E95" s="94"/>
      <c r="F95" s="94"/>
      <c r="G95" s="94"/>
      <c r="H95" s="95"/>
    </row>
    <row r="96" spans="1:15" ht="18" customHeight="1">
      <c r="A96" s="450" t="s">
        <v>230</v>
      </c>
      <c r="B96" s="121" t="s">
        <v>34</v>
      </c>
      <c r="C96" s="456"/>
      <c r="D96" s="457"/>
      <c r="E96" s="457"/>
      <c r="F96" s="457"/>
      <c r="G96" s="457"/>
      <c r="H96" s="471"/>
      <c r="K96" s="87" ph="1"/>
      <c r="O96" s="87" ph="1"/>
    </row>
    <row r="97" spans="1:11" ht="18" customHeight="1">
      <c r="A97" s="451"/>
      <c r="B97" s="98" t="s">
        <v>58</v>
      </c>
      <c r="C97" s="458"/>
      <c r="D97" s="459"/>
      <c r="E97" s="459"/>
      <c r="F97" s="459"/>
      <c r="G97" s="459"/>
      <c r="H97" s="472"/>
    </row>
    <row r="98" spans="1:11" ht="18" customHeight="1">
      <c r="A98" s="451"/>
      <c r="B98" s="96" t="s">
        <v>34</v>
      </c>
      <c r="C98" s="456"/>
      <c r="D98" s="457"/>
      <c r="E98" s="457"/>
      <c r="F98" s="457"/>
      <c r="G98" s="457"/>
      <c r="H98" s="471"/>
    </row>
    <row r="99" spans="1:11" ht="18" customHeight="1">
      <c r="A99" s="451"/>
      <c r="B99" s="98" t="s">
        <v>35</v>
      </c>
      <c r="C99" s="458"/>
      <c r="D99" s="459"/>
      <c r="E99" s="459"/>
      <c r="F99" s="459"/>
      <c r="G99" s="91" t="s">
        <v>36</v>
      </c>
      <c r="H99" s="100"/>
      <c r="K99" s="87" ph="1"/>
    </row>
    <row r="100" spans="1:11" ht="18" customHeight="1">
      <c r="A100" s="451"/>
      <c r="B100" s="92" t="s">
        <v>10</v>
      </c>
      <c r="C100" s="468" t="s">
        <v>20</v>
      </c>
      <c r="D100" s="469"/>
      <c r="E100" s="469"/>
      <c r="F100" s="469"/>
      <c r="G100" s="469"/>
      <c r="H100" s="470"/>
    </row>
    <row r="101" spans="1:11" ht="18" customHeight="1">
      <c r="A101" s="451"/>
      <c r="B101" s="93"/>
      <c r="C101" s="463"/>
      <c r="D101" s="464"/>
      <c r="E101" s="464"/>
      <c r="F101" s="464"/>
      <c r="G101" s="464"/>
      <c r="H101" s="465"/>
    </row>
    <row r="102" spans="1:11" ht="18" customHeight="1">
      <c r="A102" s="451"/>
      <c r="B102" s="489" t="s">
        <v>232</v>
      </c>
      <c r="C102" s="96" t="s">
        <v>34</v>
      </c>
      <c r="D102" s="456"/>
      <c r="E102" s="457"/>
      <c r="F102" s="457"/>
      <c r="G102" s="457"/>
      <c r="H102" s="471"/>
    </row>
    <row r="103" spans="1:11" ht="18" customHeight="1">
      <c r="A103" s="451"/>
      <c r="B103" s="490"/>
      <c r="C103" s="98" t="s">
        <v>23</v>
      </c>
      <c r="D103" s="458"/>
      <c r="E103" s="459"/>
      <c r="F103" s="459"/>
      <c r="G103" s="91" t="s">
        <v>37</v>
      </c>
      <c r="H103" s="100"/>
    </row>
    <row r="104" spans="1:11" ht="18" customHeight="1">
      <c r="A104" s="451"/>
      <c r="B104" s="490"/>
      <c r="C104" s="90" t="s">
        <v>24</v>
      </c>
      <c r="D104" s="444"/>
      <c r="E104" s="449"/>
      <c r="F104" s="90" t="s">
        <v>25</v>
      </c>
      <c r="G104" s="449"/>
      <c r="H104" s="445"/>
    </row>
    <row r="105" spans="1:11" ht="18" customHeight="1">
      <c r="A105" s="453"/>
      <c r="B105" s="827"/>
      <c r="C105" s="90" t="s">
        <v>38</v>
      </c>
      <c r="D105" s="466"/>
      <c r="E105" s="833"/>
      <c r="F105" s="90" t="s">
        <v>27</v>
      </c>
      <c r="G105" s="833"/>
      <c r="H105" s="467"/>
    </row>
    <row r="106" spans="1:11" ht="18" customHeight="1">
      <c r="A106" s="450" t="s">
        <v>224</v>
      </c>
      <c r="B106" s="121" t="s">
        <v>34</v>
      </c>
      <c r="C106" s="456"/>
      <c r="D106" s="457"/>
      <c r="E106" s="457"/>
      <c r="F106" s="457"/>
      <c r="G106" s="457"/>
      <c r="H106" s="471"/>
    </row>
    <row r="107" spans="1:11" ht="18" customHeight="1">
      <c r="A107" s="451"/>
      <c r="B107" s="98" t="s">
        <v>58</v>
      </c>
      <c r="C107" s="458"/>
      <c r="D107" s="459"/>
      <c r="E107" s="459"/>
      <c r="F107" s="459"/>
      <c r="G107" s="459"/>
      <c r="H107" s="472"/>
    </row>
    <row r="108" spans="1:11" ht="18" customHeight="1">
      <c r="A108" s="451"/>
      <c r="B108" s="96" t="s">
        <v>34</v>
      </c>
      <c r="C108" s="456"/>
      <c r="D108" s="457"/>
      <c r="E108" s="457"/>
      <c r="F108" s="457"/>
      <c r="G108" s="457"/>
      <c r="H108" s="471"/>
    </row>
    <row r="109" spans="1:11" ht="18" customHeight="1">
      <c r="A109" s="451"/>
      <c r="B109" s="98" t="s">
        <v>35</v>
      </c>
      <c r="C109" s="458"/>
      <c r="D109" s="459"/>
      <c r="E109" s="459"/>
      <c r="F109" s="459"/>
      <c r="G109" s="91" t="s">
        <v>36</v>
      </c>
      <c r="H109" s="100"/>
    </row>
    <row r="110" spans="1:11" ht="18" customHeight="1">
      <c r="A110" s="451"/>
      <c r="B110" s="92" t="s">
        <v>10</v>
      </c>
      <c r="C110" s="468" t="s">
        <v>20</v>
      </c>
      <c r="D110" s="469"/>
      <c r="E110" s="469"/>
      <c r="F110" s="469"/>
      <c r="G110" s="469"/>
      <c r="H110" s="470"/>
    </row>
    <row r="111" spans="1:11" ht="18" customHeight="1">
      <c r="A111" s="451"/>
      <c r="B111" s="93"/>
      <c r="C111" s="463"/>
      <c r="D111" s="464"/>
      <c r="E111" s="464"/>
      <c r="F111" s="464"/>
      <c r="G111" s="464"/>
      <c r="H111" s="465"/>
    </row>
    <row r="112" spans="1:11" ht="18" customHeight="1">
      <c r="A112" s="451"/>
      <c r="B112" s="489" t="s">
        <v>232</v>
      </c>
      <c r="C112" s="102" t="s">
        <v>34</v>
      </c>
      <c r="D112" s="835"/>
      <c r="E112" s="836"/>
      <c r="F112" s="836"/>
      <c r="G112" s="836"/>
      <c r="H112" s="837"/>
      <c r="K112" s="87" ph="1"/>
    </row>
    <row r="113" spans="1:15" ht="18" customHeight="1">
      <c r="A113" s="451"/>
      <c r="B113" s="490"/>
      <c r="C113" s="98" t="s">
        <v>23</v>
      </c>
      <c r="D113" s="458"/>
      <c r="E113" s="459"/>
      <c r="F113" s="459"/>
      <c r="G113" s="91" t="s">
        <v>37</v>
      </c>
      <c r="H113" s="100"/>
      <c r="K113" s="87" ph="1"/>
    </row>
    <row r="114" spans="1:15" ht="18" customHeight="1">
      <c r="A114" s="451"/>
      <c r="B114" s="490"/>
      <c r="C114" s="90" t="s">
        <v>24</v>
      </c>
      <c r="D114" s="444"/>
      <c r="E114" s="449"/>
      <c r="F114" s="90" t="s">
        <v>25</v>
      </c>
      <c r="G114" s="449"/>
      <c r="H114" s="445"/>
    </row>
    <row r="115" spans="1:15" ht="18" customHeight="1">
      <c r="A115" s="453"/>
      <c r="B115" s="827"/>
      <c r="C115" s="90" t="s">
        <v>38</v>
      </c>
      <c r="D115" s="466"/>
      <c r="E115" s="833"/>
      <c r="F115" s="90" t="s">
        <v>27</v>
      </c>
      <c r="G115" s="833"/>
      <c r="H115" s="467"/>
    </row>
    <row r="116" spans="1:15" ht="18" customHeight="1">
      <c r="A116" s="450" t="s">
        <v>166</v>
      </c>
      <c r="B116" s="121" t="s">
        <v>34</v>
      </c>
      <c r="C116" s="456"/>
      <c r="D116" s="457"/>
      <c r="E116" s="457"/>
      <c r="F116" s="457"/>
      <c r="G116" s="457"/>
      <c r="H116" s="471"/>
      <c r="K116" s="87" ph="1"/>
      <c r="O116" s="87" ph="1"/>
    </row>
    <row r="117" spans="1:15" ht="18" customHeight="1">
      <c r="A117" s="451"/>
      <c r="B117" s="98" t="s">
        <v>58</v>
      </c>
      <c r="C117" s="458"/>
      <c r="D117" s="459"/>
      <c r="E117" s="459"/>
      <c r="F117" s="459"/>
      <c r="G117" s="459"/>
      <c r="H117" s="472"/>
    </row>
    <row r="118" spans="1:15" ht="18" customHeight="1">
      <c r="A118" s="451"/>
      <c r="B118" s="96" t="s">
        <v>34</v>
      </c>
      <c r="C118" s="456"/>
      <c r="D118" s="457"/>
      <c r="E118" s="457"/>
      <c r="F118" s="457"/>
      <c r="G118" s="457"/>
      <c r="H118" s="471"/>
    </row>
    <row r="119" spans="1:15" ht="18" customHeight="1">
      <c r="A119" s="451"/>
      <c r="B119" s="98" t="s">
        <v>35</v>
      </c>
      <c r="C119" s="458"/>
      <c r="D119" s="459"/>
      <c r="E119" s="459"/>
      <c r="F119" s="459"/>
      <c r="G119" s="91" t="s">
        <v>36</v>
      </c>
      <c r="H119" s="100"/>
      <c r="K119" s="87" ph="1"/>
    </row>
    <row r="120" spans="1:15" ht="18" customHeight="1">
      <c r="A120" s="451"/>
      <c r="B120" s="92" t="s">
        <v>10</v>
      </c>
      <c r="C120" s="468" t="s">
        <v>20</v>
      </c>
      <c r="D120" s="469"/>
      <c r="E120" s="469"/>
      <c r="F120" s="469"/>
      <c r="G120" s="469"/>
      <c r="H120" s="470"/>
      <c r="K120" s="87" ph="1"/>
    </row>
    <row r="121" spans="1:15" ht="18" customHeight="1">
      <c r="A121" s="451"/>
      <c r="B121" s="93"/>
      <c r="C121" s="463"/>
      <c r="D121" s="464"/>
      <c r="E121" s="464"/>
      <c r="F121" s="464"/>
      <c r="G121" s="464"/>
      <c r="H121" s="465"/>
    </row>
    <row r="122" spans="1:15" ht="18" customHeight="1">
      <c r="A122" s="451"/>
      <c r="B122" s="489" t="s">
        <v>232</v>
      </c>
      <c r="C122" s="96" t="s">
        <v>34</v>
      </c>
      <c r="D122" s="456"/>
      <c r="E122" s="457"/>
      <c r="F122" s="457"/>
      <c r="G122" s="457"/>
      <c r="H122" s="471"/>
    </row>
    <row r="123" spans="1:15" ht="18" customHeight="1">
      <c r="A123" s="451"/>
      <c r="B123" s="490"/>
      <c r="C123" s="98" t="s">
        <v>23</v>
      </c>
      <c r="D123" s="458"/>
      <c r="E123" s="459"/>
      <c r="F123" s="459"/>
      <c r="G123" s="91" t="s">
        <v>37</v>
      </c>
      <c r="H123" s="100"/>
    </row>
    <row r="124" spans="1:15" ht="18" customHeight="1">
      <c r="A124" s="451"/>
      <c r="B124" s="490"/>
      <c r="C124" s="90" t="s">
        <v>24</v>
      </c>
      <c r="D124" s="444"/>
      <c r="E124" s="449"/>
      <c r="F124" s="90" t="s">
        <v>25</v>
      </c>
      <c r="G124" s="449"/>
      <c r="H124" s="445"/>
    </row>
    <row r="125" spans="1:15" ht="18" customHeight="1">
      <c r="A125" s="453"/>
      <c r="B125" s="827"/>
      <c r="C125" s="90" t="s">
        <v>38</v>
      </c>
      <c r="D125" s="466"/>
      <c r="E125" s="833"/>
      <c r="F125" s="90" t="s">
        <v>27</v>
      </c>
      <c r="G125" s="833"/>
      <c r="H125" s="467"/>
    </row>
    <row r="126" spans="1:15" ht="20.100000000000001" customHeight="1">
      <c r="A126" s="105" t="s">
        <v>236</v>
      </c>
      <c r="H126" s="107" t="s">
        <v>0</v>
      </c>
    </row>
    <row r="127" spans="1:15" ht="20.100000000000001" customHeight="1">
      <c r="A127" s="88" t="str">
        <f>A2</f>
        <v>令和8年度　第42回都市公園等コンクール　『④管理運営部門』</v>
      </c>
      <c r="H127" s="583">
        <f>表紙!AE3</f>
        <v>0</v>
      </c>
    </row>
    <row r="128" spans="1:15" ht="20.100000000000001" customHeight="1">
      <c r="A128" s="122"/>
      <c r="B128" s="130" t="s">
        <v>136</v>
      </c>
      <c r="C128" s="480" t="str">
        <f>C3</f>
        <v>(20字程度）</v>
      </c>
      <c r="D128" s="480"/>
      <c r="E128" s="480"/>
      <c r="F128" s="480"/>
      <c r="G128" s="481"/>
      <c r="H128" s="583"/>
    </row>
    <row r="129" spans="1:11" ht="20.100000000000001" customHeight="1">
      <c r="A129" s="584">
        <f>A133</f>
        <v>0</v>
      </c>
      <c r="B129" s="525"/>
      <c r="C129" s="526">
        <f>C134</f>
        <v>0</v>
      </c>
      <c r="D129" s="527"/>
      <c r="E129" s="527"/>
      <c r="F129" s="527"/>
      <c r="G129" s="527"/>
      <c r="H129" s="585"/>
    </row>
    <row r="130" spans="1:11" ht="20.100000000000001" customHeight="1">
      <c r="A130" s="586">
        <f>A143</f>
        <v>0</v>
      </c>
      <c r="B130" s="530"/>
      <c r="C130" s="531">
        <f>C144</f>
        <v>0</v>
      </c>
      <c r="D130" s="532"/>
      <c r="E130" s="532"/>
      <c r="F130" s="532"/>
      <c r="G130" s="532"/>
      <c r="H130" s="579"/>
    </row>
    <row r="131" spans="1:11" ht="20.100000000000001" customHeight="1">
      <c r="A131" s="586">
        <f>A153</f>
        <v>0</v>
      </c>
      <c r="B131" s="530"/>
      <c r="C131" s="531">
        <f>C154</f>
        <v>0</v>
      </c>
      <c r="D131" s="532"/>
      <c r="E131" s="532"/>
      <c r="F131" s="532"/>
      <c r="G131" s="532"/>
      <c r="H131" s="579"/>
    </row>
    <row r="132" spans="1:11" ht="20.100000000000001" customHeight="1">
      <c r="A132" s="838">
        <f>A163</f>
        <v>0</v>
      </c>
      <c r="B132" s="839"/>
      <c r="C132" s="820">
        <f>C164</f>
        <v>0</v>
      </c>
      <c r="D132" s="821"/>
      <c r="E132" s="821"/>
      <c r="F132" s="821"/>
      <c r="G132" s="821"/>
      <c r="H132" s="822"/>
    </row>
    <row r="133" spans="1:11" ht="20.100000000000001" customHeight="1">
      <c r="A133" s="840">
        <f>IF(COUNTA($C$28)=1,"連名者５",IF(COUNTA($C$81)=1,"構成団体４",0))</f>
        <v>0</v>
      </c>
      <c r="B133" s="96" t="s">
        <v>34</v>
      </c>
      <c r="C133" s="456"/>
      <c r="D133" s="457"/>
      <c r="E133" s="457"/>
      <c r="F133" s="457"/>
      <c r="G133" s="457"/>
      <c r="H133" s="471"/>
      <c r="K133" s="87" ph="1"/>
    </row>
    <row r="134" spans="1:11" ht="20.100000000000001" customHeight="1">
      <c r="A134" s="590"/>
      <c r="B134" s="98" t="s">
        <v>58</v>
      </c>
      <c r="C134" s="458"/>
      <c r="D134" s="459"/>
      <c r="E134" s="459"/>
      <c r="F134" s="459"/>
      <c r="G134" s="459"/>
      <c r="H134" s="472"/>
    </row>
    <row r="135" spans="1:11" ht="20.100000000000001" customHeight="1">
      <c r="A135" s="590"/>
      <c r="B135" s="96" t="s">
        <v>34</v>
      </c>
      <c r="C135" s="456"/>
      <c r="D135" s="457"/>
      <c r="E135" s="457"/>
      <c r="F135" s="457"/>
      <c r="G135" s="457"/>
      <c r="H135" s="471"/>
      <c r="K135" s="87" ph="1"/>
    </row>
    <row r="136" spans="1:11" ht="20.100000000000001" customHeight="1">
      <c r="A136" s="590"/>
      <c r="B136" s="98" t="s">
        <v>35</v>
      </c>
      <c r="C136" s="458"/>
      <c r="D136" s="459"/>
      <c r="E136" s="459"/>
      <c r="F136" s="459"/>
      <c r="G136" s="91" t="s">
        <v>36</v>
      </c>
      <c r="H136" s="100"/>
    </row>
    <row r="137" spans="1:11" ht="20.100000000000001" customHeight="1">
      <c r="A137" s="590"/>
      <c r="B137" s="92" t="s">
        <v>10</v>
      </c>
      <c r="C137" s="468" t="s">
        <v>20</v>
      </c>
      <c r="D137" s="469"/>
      <c r="E137" s="469"/>
      <c r="F137" s="469"/>
      <c r="G137" s="469"/>
      <c r="H137" s="470"/>
    </row>
    <row r="138" spans="1:11" ht="20.100000000000001" customHeight="1">
      <c r="A138" s="590"/>
      <c r="B138" s="93"/>
      <c r="C138" s="463"/>
      <c r="D138" s="464"/>
      <c r="E138" s="464"/>
      <c r="F138" s="464"/>
      <c r="G138" s="464"/>
      <c r="H138" s="465"/>
    </row>
    <row r="139" spans="1:11" ht="20.100000000000001" customHeight="1">
      <c r="A139" s="590"/>
      <c r="B139" s="489" t="s">
        <v>232</v>
      </c>
      <c r="C139" s="96" t="s">
        <v>34</v>
      </c>
      <c r="D139" s="456"/>
      <c r="E139" s="457"/>
      <c r="F139" s="457"/>
      <c r="G139" s="457"/>
      <c r="H139" s="471"/>
    </row>
    <row r="140" spans="1:11" ht="20.100000000000001" customHeight="1">
      <c r="A140" s="590"/>
      <c r="B140" s="490"/>
      <c r="C140" s="98" t="s">
        <v>23</v>
      </c>
      <c r="D140" s="458"/>
      <c r="E140" s="459"/>
      <c r="F140" s="459"/>
      <c r="G140" s="91" t="s">
        <v>37</v>
      </c>
      <c r="H140" s="100"/>
    </row>
    <row r="141" spans="1:11" ht="20.100000000000001" customHeight="1">
      <c r="A141" s="590"/>
      <c r="B141" s="490"/>
      <c r="C141" s="90" t="s">
        <v>24</v>
      </c>
      <c r="D141" s="444"/>
      <c r="E141" s="449"/>
      <c r="F141" s="90" t="s">
        <v>25</v>
      </c>
      <c r="G141" s="449"/>
      <c r="H141" s="445"/>
    </row>
    <row r="142" spans="1:11" ht="20.100000000000001" customHeight="1">
      <c r="A142" s="592"/>
      <c r="B142" s="827"/>
      <c r="C142" s="90" t="s">
        <v>38</v>
      </c>
      <c r="D142" s="466"/>
      <c r="E142" s="833"/>
      <c r="F142" s="90" t="s">
        <v>27</v>
      </c>
      <c r="G142" s="833"/>
      <c r="H142" s="467"/>
    </row>
    <row r="143" spans="1:11" ht="20.100000000000001" customHeight="1">
      <c r="A143" s="840">
        <f>IF(COUNTA($C$28)=1,"連名者６",IF(COUNTA($C$81)=1,"構成団体５",0))</f>
        <v>0</v>
      </c>
      <c r="B143" s="121" t="s">
        <v>34</v>
      </c>
      <c r="C143" s="456"/>
      <c r="D143" s="457"/>
      <c r="E143" s="457"/>
      <c r="F143" s="457"/>
      <c r="G143" s="457"/>
      <c r="H143" s="471"/>
    </row>
    <row r="144" spans="1:11" ht="20.100000000000001" customHeight="1">
      <c r="A144" s="590"/>
      <c r="B144" s="98" t="s">
        <v>58</v>
      </c>
      <c r="C144" s="458"/>
      <c r="D144" s="459"/>
      <c r="E144" s="459"/>
      <c r="F144" s="459"/>
      <c r="G144" s="459"/>
      <c r="H144" s="472"/>
    </row>
    <row r="145" spans="1:11" ht="20.100000000000001" customHeight="1">
      <c r="A145" s="590"/>
      <c r="B145" s="96" t="s">
        <v>34</v>
      </c>
      <c r="C145" s="456"/>
      <c r="D145" s="457"/>
      <c r="E145" s="457"/>
      <c r="F145" s="457"/>
      <c r="G145" s="457"/>
      <c r="H145" s="471"/>
    </row>
    <row r="146" spans="1:11" ht="20.100000000000001" customHeight="1">
      <c r="A146" s="590"/>
      <c r="B146" s="98" t="s">
        <v>35</v>
      </c>
      <c r="C146" s="458"/>
      <c r="D146" s="459"/>
      <c r="E146" s="459"/>
      <c r="F146" s="459"/>
      <c r="G146" s="91" t="s">
        <v>36</v>
      </c>
      <c r="H146" s="100"/>
    </row>
    <row r="147" spans="1:11" ht="20.100000000000001" customHeight="1">
      <c r="A147" s="590"/>
      <c r="B147" s="92" t="s">
        <v>10</v>
      </c>
      <c r="C147" s="468" t="s">
        <v>20</v>
      </c>
      <c r="D147" s="469"/>
      <c r="E147" s="469"/>
      <c r="F147" s="469"/>
      <c r="G147" s="469"/>
      <c r="H147" s="470"/>
    </row>
    <row r="148" spans="1:11" ht="20.100000000000001" customHeight="1">
      <c r="A148" s="590"/>
      <c r="B148" s="93"/>
      <c r="C148" s="463"/>
      <c r="D148" s="464"/>
      <c r="E148" s="464"/>
      <c r="F148" s="464"/>
      <c r="G148" s="464"/>
      <c r="H148" s="465"/>
    </row>
    <row r="149" spans="1:11" ht="20.100000000000001" customHeight="1">
      <c r="A149" s="590"/>
      <c r="B149" s="489" t="s">
        <v>232</v>
      </c>
      <c r="C149" s="102" t="s">
        <v>34</v>
      </c>
      <c r="D149" s="835"/>
      <c r="E149" s="836"/>
      <c r="F149" s="836"/>
      <c r="G149" s="836"/>
      <c r="H149" s="837"/>
    </row>
    <row r="150" spans="1:11" ht="20.100000000000001" customHeight="1">
      <c r="A150" s="590"/>
      <c r="B150" s="490"/>
      <c r="C150" s="98" t="s">
        <v>23</v>
      </c>
      <c r="D150" s="458"/>
      <c r="E150" s="459"/>
      <c r="F150" s="459"/>
      <c r="G150" s="91" t="s">
        <v>37</v>
      </c>
      <c r="H150" s="100"/>
    </row>
    <row r="151" spans="1:11" ht="20.100000000000001" customHeight="1">
      <c r="A151" s="590"/>
      <c r="B151" s="490"/>
      <c r="C151" s="90" t="s">
        <v>24</v>
      </c>
      <c r="D151" s="444"/>
      <c r="E151" s="449"/>
      <c r="F151" s="90" t="s">
        <v>25</v>
      </c>
      <c r="G151" s="449"/>
      <c r="H151" s="445"/>
    </row>
    <row r="152" spans="1:11" ht="20.100000000000001" customHeight="1">
      <c r="A152" s="592"/>
      <c r="B152" s="827"/>
      <c r="C152" s="90" t="s">
        <v>38</v>
      </c>
      <c r="D152" s="466"/>
      <c r="E152" s="833"/>
      <c r="F152" s="90" t="s">
        <v>27</v>
      </c>
      <c r="G152" s="833"/>
      <c r="H152" s="467"/>
    </row>
    <row r="153" spans="1:11" ht="20.100000000000001" customHeight="1">
      <c r="A153" s="840">
        <f>IF(COUNTA($C$28)=1,"連名者７",IF(COUNTA($C$81)=1,"構成団体６",0))</f>
        <v>0</v>
      </c>
      <c r="B153" s="121" t="s">
        <v>34</v>
      </c>
      <c r="C153" s="456"/>
      <c r="D153" s="457"/>
      <c r="E153" s="457"/>
      <c r="F153" s="457"/>
      <c r="G153" s="457"/>
      <c r="H153" s="471"/>
    </row>
    <row r="154" spans="1:11" ht="20.100000000000001" customHeight="1">
      <c r="A154" s="590"/>
      <c r="B154" s="98" t="s">
        <v>58</v>
      </c>
      <c r="C154" s="458"/>
      <c r="D154" s="459"/>
      <c r="E154" s="459"/>
      <c r="F154" s="459"/>
      <c r="G154" s="459"/>
      <c r="H154" s="472"/>
    </row>
    <row r="155" spans="1:11" ht="20.100000000000001" customHeight="1">
      <c r="A155" s="590"/>
      <c r="B155" s="96" t="s">
        <v>34</v>
      </c>
      <c r="C155" s="456"/>
      <c r="D155" s="457"/>
      <c r="E155" s="457"/>
      <c r="F155" s="457"/>
      <c r="G155" s="457"/>
      <c r="H155" s="471"/>
    </row>
    <row r="156" spans="1:11" ht="20.100000000000001" customHeight="1">
      <c r="A156" s="590"/>
      <c r="B156" s="98" t="s">
        <v>35</v>
      </c>
      <c r="C156" s="458"/>
      <c r="D156" s="459"/>
      <c r="E156" s="459"/>
      <c r="F156" s="459"/>
      <c r="G156" s="91" t="s">
        <v>36</v>
      </c>
      <c r="H156" s="100"/>
    </row>
    <row r="157" spans="1:11" ht="20.100000000000001" customHeight="1">
      <c r="A157" s="590"/>
      <c r="B157" s="92" t="s">
        <v>10</v>
      </c>
      <c r="C157" s="468" t="s">
        <v>20</v>
      </c>
      <c r="D157" s="469"/>
      <c r="E157" s="469"/>
      <c r="F157" s="469"/>
      <c r="G157" s="469"/>
      <c r="H157" s="470"/>
      <c r="K157" s="87" ph="1"/>
    </row>
    <row r="158" spans="1:11" ht="20.100000000000001" customHeight="1">
      <c r="A158" s="590"/>
      <c r="B158" s="93"/>
      <c r="C158" s="463"/>
      <c r="D158" s="464"/>
      <c r="E158" s="464"/>
      <c r="F158" s="464"/>
      <c r="G158" s="464"/>
      <c r="H158" s="465"/>
      <c r="K158" s="87" ph="1"/>
    </row>
    <row r="159" spans="1:11" ht="20.100000000000001" customHeight="1">
      <c r="A159" s="590"/>
      <c r="B159" s="489" t="s">
        <v>232</v>
      </c>
      <c r="C159" s="96" t="s">
        <v>34</v>
      </c>
      <c r="D159" s="456"/>
      <c r="E159" s="457"/>
      <c r="F159" s="457"/>
      <c r="G159" s="457"/>
      <c r="H159" s="471"/>
      <c r="K159" s="87" ph="1"/>
    </row>
    <row r="160" spans="1:11" ht="20.100000000000001" customHeight="1">
      <c r="A160" s="590"/>
      <c r="B160" s="490"/>
      <c r="C160" s="98" t="s">
        <v>23</v>
      </c>
      <c r="D160" s="458"/>
      <c r="E160" s="459"/>
      <c r="F160" s="459"/>
      <c r="G160" s="91" t="s">
        <v>37</v>
      </c>
      <c r="H160" s="100"/>
      <c r="K160" s="87" ph="1"/>
    </row>
    <row r="161" spans="1:15" ht="20.100000000000001" customHeight="1">
      <c r="A161" s="590"/>
      <c r="B161" s="490"/>
      <c r="C161" s="90" t="s">
        <v>24</v>
      </c>
      <c r="D161" s="444"/>
      <c r="E161" s="449"/>
      <c r="F161" s="90" t="s">
        <v>25</v>
      </c>
      <c r="G161" s="449"/>
      <c r="H161" s="445"/>
    </row>
    <row r="162" spans="1:15" ht="20.100000000000001" customHeight="1">
      <c r="A162" s="592"/>
      <c r="B162" s="827"/>
      <c r="C162" s="90" t="s">
        <v>38</v>
      </c>
      <c r="D162" s="466"/>
      <c r="E162" s="833"/>
      <c r="F162" s="90" t="s">
        <v>27</v>
      </c>
      <c r="G162" s="833"/>
      <c r="H162" s="467"/>
    </row>
    <row r="163" spans="1:15" ht="20.100000000000001" customHeight="1">
      <c r="A163" s="840">
        <f>IF(COUNTA($C$28)=1,"連名者８",IF(COUNTA($C$81)=1,"構成団体７",0))</f>
        <v>0</v>
      </c>
      <c r="B163" s="96" t="s">
        <v>34</v>
      </c>
      <c r="C163" s="456"/>
      <c r="D163" s="457"/>
      <c r="E163" s="457"/>
      <c r="F163" s="457"/>
      <c r="G163" s="457"/>
      <c r="H163" s="471"/>
      <c r="K163" s="87" ph="1"/>
      <c r="O163" s="87" ph="1"/>
    </row>
    <row r="164" spans="1:15" ht="20.100000000000001" customHeight="1">
      <c r="A164" s="590"/>
      <c r="B164" s="98" t="s">
        <v>58</v>
      </c>
      <c r="C164" s="458"/>
      <c r="D164" s="459"/>
      <c r="E164" s="459"/>
      <c r="F164" s="459"/>
      <c r="G164" s="459"/>
      <c r="H164" s="472"/>
    </row>
    <row r="165" spans="1:15" ht="20.100000000000001" customHeight="1">
      <c r="A165" s="590"/>
      <c r="B165" s="96" t="s">
        <v>34</v>
      </c>
      <c r="C165" s="456"/>
      <c r="D165" s="457"/>
      <c r="E165" s="457"/>
      <c r="F165" s="457"/>
      <c r="G165" s="457"/>
      <c r="H165" s="471"/>
      <c r="K165" s="87" ph="1"/>
      <c r="O165" s="87" ph="1"/>
    </row>
    <row r="166" spans="1:15" ht="20.100000000000001" customHeight="1">
      <c r="A166" s="590"/>
      <c r="B166" s="98" t="s">
        <v>35</v>
      </c>
      <c r="C166" s="458"/>
      <c r="D166" s="459"/>
      <c r="E166" s="459"/>
      <c r="F166" s="459"/>
      <c r="G166" s="91" t="s">
        <v>36</v>
      </c>
      <c r="H166" s="100"/>
    </row>
    <row r="167" spans="1:15" ht="20.100000000000001" customHeight="1">
      <c r="A167" s="590"/>
      <c r="B167" s="92" t="s">
        <v>10</v>
      </c>
      <c r="C167" s="468" t="s">
        <v>20</v>
      </c>
      <c r="D167" s="469"/>
      <c r="E167" s="469"/>
      <c r="F167" s="469"/>
      <c r="G167" s="469"/>
      <c r="H167" s="470"/>
      <c r="K167" s="87" ph="1"/>
    </row>
    <row r="168" spans="1:15" ht="20.100000000000001" customHeight="1">
      <c r="A168" s="590"/>
      <c r="B168" s="93"/>
      <c r="C168" s="463"/>
      <c r="D168" s="464"/>
      <c r="E168" s="464"/>
      <c r="F168" s="464"/>
      <c r="G168" s="464"/>
      <c r="H168" s="465"/>
    </row>
    <row r="169" spans="1:15" ht="20.100000000000001" customHeight="1">
      <c r="A169" s="590"/>
      <c r="B169" s="489" t="s">
        <v>232</v>
      </c>
      <c r="C169" s="96" t="s">
        <v>34</v>
      </c>
      <c r="D169" s="456"/>
      <c r="E169" s="457"/>
      <c r="F169" s="457"/>
      <c r="G169" s="457"/>
      <c r="H169" s="471"/>
      <c r="K169" s="87" ph="1"/>
    </row>
    <row r="170" spans="1:15" ht="20.100000000000001" customHeight="1">
      <c r="A170" s="590"/>
      <c r="B170" s="490"/>
      <c r="C170" s="98" t="s">
        <v>23</v>
      </c>
      <c r="D170" s="458"/>
      <c r="E170" s="459"/>
      <c r="F170" s="459"/>
      <c r="G170" s="91" t="s">
        <v>37</v>
      </c>
      <c r="H170" s="100"/>
    </row>
    <row r="171" spans="1:15" ht="20.100000000000001" customHeight="1">
      <c r="A171" s="590"/>
      <c r="B171" s="490"/>
      <c r="C171" s="90" t="s">
        <v>24</v>
      </c>
      <c r="D171" s="444"/>
      <c r="E171" s="449"/>
      <c r="F171" s="90" t="s">
        <v>25</v>
      </c>
      <c r="G171" s="449"/>
      <c r="H171" s="445"/>
    </row>
    <row r="172" spans="1:15" ht="20.100000000000001" customHeight="1">
      <c r="A172" s="592"/>
      <c r="B172" s="827"/>
      <c r="C172" s="90" t="s">
        <v>38</v>
      </c>
      <c r="D172" s="466"/>
      <c r="E172" s="833"/>
      <c r="F172" s="90" t="s">
        <v>27</v>
      </c>
      <c r="G172" s="833"/>
      <c r="H172" s="467"/>
    </row>
    <row r="173" spans="1:15" ht="20.100000000000001" customHeight="1">
      <c r="A173" s="105" t="s">
        <v>237</v>
      </c>
      <c r="H173" s="123" t="s">
        <v>0</v>
      </c>
      <c r="K173" s="87" ph="1"/>
    </row>
    <row r="174" spans="1:15" ht="20.100000000000001" customHeight="1">
      <c r="A174" s="88" t="str">
        <f>A2</f>
        <v>令和8年度　第42回都市公園等コンクール　『④管理運営部門』</v>
      </c>
      <c r="H174" s="583">
        <f>表紙!AE3</f>
        <v>0</v>
      </c>
      <c r="K174" s="87" ph="1"/>
    </row>
    <row r="175" spans="1:15" ht="20.100000000000001" customHeight="1">
      <c r="A175" s="122"/>
      <c r="B175" s="130" t="s">
        <v>136</v>
      </c>
      <c r="C175" s="480" t="str">
        <f>C3</f>
        <v>(20字程度）</v>
      </c>
      <c r="D175" s="480"/>
      <c r="E175" s="480"/>
      <c r="F175" s="480"/>
      <c r="G175" s="481"/>
      <c r="H175" s="583"/>
      <c r="K175" s="87" ph="1"/>
    </row>
    <row r="176" spans="1:15" ht="20.100000000000001" customHeight="1">
      <c r="A176" s="584">
        <f>A180</f>
        <v>0</v>
      </c>
      <c r="B176" s="525"/>
      <c r="C176" s="526">
        <f>C181</f>
        <v>0</v>
      </c>
      <c r="D176" s="527"/>
      <c r="E176" s="527"/>
      <c r="F176" s="527"/>
      <c r="G176" s="527"/>
      <c r="H176" s="585"/>
    </row>
    <row r="177" spans="1:15" ht="20.100000000000001" customHeight="1">
      <c r="A177" s="586">
        <f>A190</f>
        <v>0</v>
      </c>
      <c r="B177" s="530"/>
      <c r="C177" s="531">
        <f>C191</f>
        <v>0</v>
      </c>
      <c r="D177" s="532"/>
      <c r="E177" s="532"/>
      <c r="F177" s="532"/>
      <c r="G177" s="532"/>
      <c r="H177" s="579"/>
    </row>
    <row r="178" spans="1:15" ht="20.100000000000001" customHeight="1">
      <c r="A178" s="586">
        <f>A200</f>
        <v>0</v>
      </c>
      <c r="B178" s="530"/>
      <c r="C178" s="531">
        <f>C201</f>
        <v>0</v>
      </c>
      <c r="D178" s="532"/>
      <c r="E178" s="532"/>
      <c r="F178" s="532"/>
      <c r="G178" s="532"/>
      <c r="H178" s="579"/>
      <c r="K178" s="87" ph="1"/>
      <c r="O178" s="87" ph="1"/>
    </row>
    <row r="179" spans="1:15" ht="20.100000000000001" customHeight="1">
      <c r="A179" s="838">
        <f>A210</f>
        <v>0</v>
      </c>
      <c r="B179" s="839"/>
      <c r="C179" s="820">
        <f>C211</f>
        <v>0</v>
      </c>
      <c r="D179" s="821"/>
      <c r="E179" s="821"/>
      <c r="F179" s="821"/>
      <c r="G179" s="821"/>
      <c r="H179" s="822"/>
    </row>
    <row r="180" spans="1:15" ht="20.100000000000001" customHeight="1">
      <c r="A180" s="840">
        <f>IF(COUNTA($C$28)=1,"連名者９",IF(COUNTA($C$81)=1,"構成団体８",0))</f>
        <v>0</v>
      </c>
      <c r="B180" s="96" t="s">
        <v>34</v>
      </c>
      <c r="C180" s="456"/>
      <c r="D180" s="457"/>
      <c r="E180" s="457"/>
      <c r="F180" s="457"/>
      <c r="G180" s="457"/>
      <c r="H180" s="471"/>
      <c r="K180" s="87" ph="1"/>
    </row>
    <row r="181" spans="1:15" ht="20.100000000000001" customHeight="1">
      <c r="A181" s="590"/>
      <c r="B181" s="98" t="s">
        <v>58</v>
      </c>
      <c r="C181" s="458"/>
      <c r="D181" s="459"/>
      <c r="E181" s="459"/>
      <c r="F181" s="459"/>
      <c r="G181" s="459"/>
      <c r="H181" s="472"/>
    </row>
    <row r="182" spans="1:15" ht="20.100000000000001" customHeight="1">
      <c r="A182" s="590"/>
      <c r="B182" s="96" t="s">
        <v>34</v>
      </c>
      <c r="C182" s="456"/>
      <c r="D182" s="457"/>
      <c r="E182" s="457"/>
      <c r="F182" s="457"/>
      <c r="G182" s="457"/>
      <c r="H182" s="471"/>
      <c r="K182" s="87" ph="1"/>
    </row>
    <row r="183" spans="1:15" ht="20.100000000000001" customHeight="1">
      <c r="A183" s="590"/>
      <c r="B183" s="98" t="s">
        <v>35</v>
      </c>
      <c r="C183" s="458"/>
      <c r="D183" s="459"/>
      <c r="E183" s="459"/>
      <c r="F183" s="459"/>
      <c r="G183" s="91" t="s">
        <v>36</v>
      </c>
      <c r="H183" s="100"/>
    </row>
    <row r="184" spans="1:15" ht="20.100000000000001" customHeight="1">
      <c r="A184" s="590"/>
      <c r="B184" s="92" t="s">
        <v>10</v>
      </c>
      <c r="C184" s="468" t="s">
        <v>20</v>
      </c>
      <c r="D184" s="469"/>
      <c r="E184" s="469"/>
      <c r="F184" s="469"/>
      <c r="G184" s="469"/>
      <c r="H184" s="470"/>
      <c r="K184" s="87" ph="1"/>
    </row>
    <row r="185" spans="1:15" ht="20.100000000000001" customHeight="1">
      <c r="A185" s="590"/>
      <c r="B185" s="93"/>
      <c r="C185" s="463"/>
      <c r="D185" s="464"/>
      <c r="E185" s="464"/>
      <c r="F185" s="464"/>
      <c r="G185" s="464"/>
      <c r="H185" s="465"/>
    </row>
    <row r="186" spans="1:15" ht="20.100000000000001" customHeight="1">
      <c r="A186" s="590"/>
      <c r="B186" s="489" t="s">
        <v>232</v>
      </c>
      <c r="C186" s="96" t="s">
        <v>34</v>
      </c>
      <c r="D186" s="456"/>
      <c r="E186" s="457"/>
      <c r="F186" s="457"/>
      <c r="G186" s="457"/>
      <c r="H186" s="471"/>
    </row>
    <row r="187" spans="1:15" ht="20.100000000000001" customHeight="1">
      <c r="A187" s="590"/>
      <c r="B187" s="490"/>
      <c r="C187" s="98" t="s">
        <v>23</v>
      </c>
      <c r="D187" s="458"/>
      <c r="E187" s="459"/>
      <c r="F187" s="459"/>
      <c r="G187" s="91" t="s">
        <v>37</v>
      </c>
      <c r="H187" s="100"/>
    </row>
    <row r="188" spans="1:15" ht="20.100000000000001" customHeight="1">
      <c r="A188" s="590"/>
      <c r="B188" s="490"/>
      <c r="C188" s="90" t="s">
        <v>24</v>
      </c>
      <c r="D188" s="444"/>
      <c r="E188" s="449"/>
      <c r="F188" s="90" t="s">
        <v>25</v>
      </c>
      <c r="G188" s="449"/>
      <c r="H188" s="445"/>
    </row>
    <row r="189" spans="1:15" ht="20.100000000000001" customHeight="1">
      <c r="A189" s="592"/>
      <c r="B189" s="827"/>
      <c r="C189" s="90" t="s">
        <v>38</v>
      </c>
      <c r="D189" s="466"/>
      <c r="E189" s="833"/>
      <c r="F189" s="90" t="s">
        <v>27</v>
      </c>
      <c r="G189" s="833"/>
      <c r="H189" s="467"/>
    </row>
    <row r="190" spans="1:15" ht="20.100000000000001" customHeight="1">
      <c r="A190" s="840">
        <f>IF(COUNTA($C$28)=1,"連名者⒑",IF(COUNTA($C$81)=1,"構成団体９",0))</f>
        <v>0</v>
      </c>
      <c r="B190" s="121" t="s">
        <v>34</v>
      </c>
      <c r="C190" s="456"/>
      <c r="D190" s="457"/>
      <c r="E190" s="457"/>
      <c r="F190" s="457"/>
      <c r="G190" s="457"/>
      <c r="H190" s="471"/>
    </row>
    <row r="191" spans="1:15" ht="20.100000000000001" customHeight="1">
      <c r="A191" s="590"/>
      <c r="B191" s="98" t="s">
        <v>58</v>
      </c>
      <c r="C191" s="458"/>
      <c r="D191" s="459"/>
      <c r="E191" s="459"/>
      <c r="F191" s="459"/>
      <c r="G191" s="459"/>
      <c r="H191" s="472"/>
    </row>
    <row r="192" spans="1:15" ht="20.100000000000001" customHeight="1">
      <c r="A192" s="590"/>
      <c r="B192" s="96" t="s">
        <v>34</v>
      </c>
      <c r="C192" s="456"/>
      <c r="D192" s="457"/>
      <c r="E192" s="457"/>
      <c r="F192" s="457"/>
      <c r="G192" s="457"/>
      <c r="H192" s="471"/>
    </row>
    <row r="193" spans="1:11" ht="20.100000000000001" customHeight="1">
      <c r="A193" s="590"/>
      <c r="B193" s="98" t="s">
        <v>35</v>
      </c>
      <c r="C193" s="458"/>
      <c r="D193" s="459"/>
      <c r="E193" s="459"/>
      <c r="F193" s="459"/>
      <c r="G193" s="91" t="s">
        <v>36</v>
      </c>
      <c r="H193" s="100"/>
    </row>
    <row r="194" spans="1:11" ht="20.100000000000001" customHeight="1">
      <c r="A194" s="590"/>
      <c r="B194" s="92" t="s">
        <v>10</v>
      </c>
      <c r="C194" s="468" t="s">
        <v>20</v>
      </c>
      <c r="D194" s="469"/>
      <c r="E194" s="469"/>
      <c r="F194" s="469"/>
      <c r="G194" s="469"/>
      <c r="H194" s="470"/>
    </row>
    <row r="195" spans="1:11" ht="20.100000000000001" customHeight="1">
      <c r="A195" s="590"/>
      <c r="B195" s="93"/>
      <c r="C195" s="463"/>
      <c r="D195" s="464"/>
      <c r="E195" s="464"/>
      <c r="F195" s="464"/>
      <c r="G195" s="464"/>
      <c r="H195" s="465"/>
    </row>
    <row r="196" spans="1:11" ht="20.100000000000001" customHeight="1">
      <c r="A196" s="590"/>
      <c r="B196" s="489" t="s">
        <v>232</v>
      </c>
      <c r="C196" s="102" t="s">
        <v>34</v>
      </c>
      <c r="D196" s="835"/>
      <c r="E196" s="836"/>
      <c r="F196" s="836"/>
      <c r="G196" s="836"/>
      <c r="H196" s="837"/>
    </row>
    <row r="197" spans="1:11" ht="20.100000000000001" customHeight="1">
      <c r="A197" s="590"/>
      <c r="B197" s="490"/>
      <c r="C197" s="98" t="s">
        <v>23</v>
      </c>
      <c r="D197" s="458"/>
      <c r="E197" s="459"/>
      <c r="F197" s="459"/>
      <c r="G197" s="91" t="s">
        <v>37</v>
      </c>
      <c r="H197" s="100"/>
    </row>
    <row r="198" spans="1:11" ht="20.100000000000001" customHeight="1">
      <c r="A198" s="590"/>
      <c r="B198" s="490"/>
      <c r="C198" s="90" t="s">
        <v>24</v>
      </c>
      <c r="D198" s="444"/>
      <c r="E198" s="449"/>
      <c r="F198" s="90" t="s">
        <v>25</v>
      </c>
      <c r="G198" s="449"/>
      <c r="H198" s="445"/>
    </row>
    <row r="199" spans="1:11" ht="20.100000000000001" customHeight="1">
      <c r="A199" s="592"/>
      <c r="B199" s="827"/>
      <c r="C199" s="90" t="s">
        <v>38</v>
      </c>
      <c r="D199" s="466"/>
      <c r="E199" s="833"/>
      <c r="F199" s="90" t="s">
        <v>27</v>
      </c>
      <c r="G199" s="833"/>
      <c r="H199" s="467"/>
    </row>
    <row r="200" spans="1:11" ht="20.100000000000001" customHeight="1">
      <c r="A200" s="840">
        <f>IF(COUNTA($C$28)=1,"連名者⒒",IF(COUNTA($C$81)=1,"構成団体⒑",0))</f>
        <v>0</v>
      </c>
      <c r="B200" s="121" t="s">
        <v>34</v>
      </c>
      <c r="C200" s="456"/>
      <c r="D200" s="457"/>
      <c r="E200" s="457"/>
      <c r="F200" s="457"/>
      <c r="G200" s="457"/>
      <c r="H200" s="471"/>
    </row>
    <row r="201" spans="1:11" ht="20.100000000000001" customHeight="1">
      <c r="A201" s="590"/>
      <c r="B201" s="98" t="s">
        <v>58</v>
      </c>
      <c r="C201" s="458"/>
      <c r="D201" s="459"/>
      <c r="E201" s="459"/>
      <c r="F201" s="459"/>
      <c r="G201" s="459"/>
      <c r="H201" s="472"/>
    </row>
    <row r="202" spans="1:11" ht="20.100000000000001" customHeight="1">
      <c r="A202" s="590"/>
      <c r="B202" s="96" t="s">
        <v>34</v>
      </c>
      <c r="C202" s="456"/>
      <c r="D202" s="457"/>
      <c r="E202" s="457"/>
      <c r="F202" s="457"/>
      <c r="G202" s="457"/>
      <c r="H202" s="471"/>
    </row>
    <row r="203" spans="1:11" ht="20.100000000000001" customHeight="1">
      <c r="A203" s="590"/>
      <c r="B203" s="98" t="s">
        <v>35</v>
      </c>
      <c r="C203" s="458"/>
      <c r="D203" s="459"/>
      <c r="E203" s="459"/>
      <c r="F203" s="459"/>
      <c r="G203" s="91" t="s">
        <v>36</v>
      </c>
      <c r="H203" s="100"/>
    </row>
    <row r="204" spans="1:11" ht="20.100000000000001" customHeight="1">
      <c r="A204" s="590"/>
      <c r="B204" s="92" t="s">
        <v>10</v>
      </c>
      <c r="C204" s="468" t="s">
        <v>20</v>
      </c>
      <c r="D204" s="469"/>
      <c r="E204" s="469"/>
      <c r="F204" s="469"/>
      <c r="G204" s="469"/>
      <c r="H204" s="470"/>
    </row>
    <row r="205" spans="1:11" ht="20.100000000000001" customHeight="1">
      <c r="A205" s="590"/>
      <c r="B205" s="93"/>
      <c r="C205" s="463"/>
      <c r="D205" s="464"/>
      <c r="E205" s="464"/>
      <c r="F205" s="464"/>
      <c r="G205" s="464"/>
      <c r="H205" s="465"/>
    </row>
    <row r="206" spans="1:11" ht="20.100000000000001" customHeight="1">
      <c r="A206" s="590"/>
      <c r="B206" s="489" t="s">
        <v>232</v>
      </c>
      <c r="C206" s="96" t="s">
        <v>34</v>
      </c>
      <c r="D206" s="456"/>
      <c r="E206" s="457"/>
      <c r="F206" s="457"/>
      <c r="G206" s="457"/>
      <c r="H206" s="471"/>
      <c r="K206" s="87" ph="1"/>
    </row>
    <row r="207" spans="1:11" ht="20.100000000000001" customHeight="1">
      <c r="A207" s="590"/>
      <c r="B207" s="490"/>
      <c r="C207" s="98" t="s">
        <v>23</v>
      </c>
      <c r="D207" s="458"/>
      <c r="E207" s="459"/>
      <c r="F207" s="459"/>
      <c r="G207" s="91" t="s">
        <v>37</v>
      </c>
      <c r="H207" s="100"/>
      <c r="K207" s="87" ph="1"/>
    </row>
    <row r="208" spans="1:11" ht="20.100000000000001" customHeight="1">
      <c r="A208" s="590"/>
      <c r="B208" s="490"/>
      <c r="C208" s="90" t="s">
        <v>24</v>
      </c>
      <c r="D208" s="444"/>
      <c r="E208" s="449"/>
      <c r="F208" s="90" t="s">
        <v>25</v>
      </c>
      <c r="G208" s="449"/>
      <c r="H208" s="445"/>
      <c r="K208" s="87" ph="1"/>
    </row>
    <row r="209" spans="1:15" ht="20.100000000000001" customHeight="1">
      <c r="A209" s="592"/>
      <c r="B209" s="827"/>
      <c r="C209" s="90" t="s">
        <v>38</v>
      </c>
      <c r="D209" s="466"/>
      <c r="E209" s="833"/>
      <c r="F209" s="90" t="s">
        <v>27</v>
      </c>
      <c r="G209" s="833"/>
      <c r="H209" s="467"/>
      <c r="K209" s="87" ph="1"/>
    </row>
    <row r="210" spans="1:15" ht="20.100000000000001" customHeight="1">
      <c r="A210" s="840">
        <f>IF(COUNTA($C$28)=1,"連名者⒓",IF(COUNTA($C$81)=1,"構成団体⒒",0))</f>
        <v>0</v>
      </c>
      <c r="B210" s="96" t="s">
        <v>34</v>
      </c>
      <c r="C210" s="456"/>
      <c r="D210" s="457"/>
      <c r="E210" s="457"/>
      <c r="F210" s="457"/>
      <c r="G210" s="457"/>
      <c r="H210" s="471"/>
    </row>
    <row r="211" spans="1:15" ht="20.100000000000001" customHeight="1">
      <c r="A211" s="590"/>
      <c r="B211" s="98" t="s">
        <v>58</v>
      </c>
      <c r="C211" s="458"/>
      <c r="D211" s="459"/>
      <c r="E211" s="459"/>
      <c r="F211" s="459"/>
      <c r="G211" s="459"/>
      <c r="H211" s="472"/>
    </row>
    <row r="212" spans="1:15" ht="20.100000000000001" customHeight="1">
      <c r="A212" s="590"/>
      <c r="B212" s="96" t="s">
        <v>34</v>
      </c>
      <c r="C212" s="456"/>
      <c r="D212" s="457"/>
      <c r="E212" s="457"/>
      <c r="F212" s="457"/>
      <c r="G212" s="457"/>
      <c r="H212" s="471"/>
      <c r="K212" s="87" ph="1"/>
      <c r="O212" s="87" ph="1"/>
    </row>
    <row r="213" spans="1:15" ht="20.100000000000001" customHeight="1">
      <c r="A213" s="590"/>
      <c r="B213" s="98" t="s">
        <v>35</v>
      </c>
      <c r="C213" s="458"/>
      <c r="D213" s="459"/>
      <c r="E213" s="459"/>
      <c r="F213" s="459"/>
      <c r="G213" s="91" t="s">
        <v>36</v>
      </c>
      <c r="H213" s="100"/>
    </row>
    <row r="214" spans="1:15" ht="20.100000000000001" customHeight="1">
      <c r="A214" s="590"/>
      <c r="B214" s="92" t="s">
        <v>10</v>
      </c>
      <c r="C214" s="468" t="s">
        <v>20</v>
      </c>
      <c r="D214" s="469"/>
      <c r="E214" s="469"/>
      <c r="F214" s="469"/>
      <c r="G214" s="469"/>
      <c r="H214" s="470"/>
      <c r="O214" s="87" ph="1"/>
    </row>
    <row r="215" spans="1:15" ht="20.100000000000001" customHeight="1">
      <c r="A215" s="590"/>
      <c r="B215" s="93"/>
      <c r="C215" s="463"/>
      <c r="D215" s="464"/>
      <c r="E215" s="464"/>
      <c r="F215" s="464"/>
      <c r="G215" s="464"/>
      <c r="H215" s="465"/>
    </row>
    <row r="216" spans="1:15" ht="20.100000000000001" customHeight="1">
      <c r="A216" s="590"/>
      <c r="B216" s="489" t="s">
        <v>232</v>
      </c>
      <c r="C216" s="96" t="s">
        <v>34</v>
      </c>
      <c r="D216" s="456"/>
      <c r="E216" s="457"/>
      <c r="F216" s="457"/>
      <c r="G216" s="457"/>
      <c r="H216" s="471"/>
      <c r="K216" s="87" ph="1"/>
    </row>
    <row r="217" spans="1:15" ht="20.100000000000001" customHeight="1">
      <c r="A217" s="590"/>
      <c r="B217" s="490"/>
      <c r="C217" s="98" t="s">
        <v>23</v>
      </c>
      <c r="D217" s="458"/>
      <c r="E217" s="459"/>
      <c r="F217" s="459"/>
      <c r="G217" s="91" t="s">
        <v>37</v>
      </c>
      <c r="H217" s="100"/>
    </row>
    <row r="218" spans="1:15" ht="20.100000000000001" customHeight="1">
      <c r="A218" s="590"/>
      <c r="B218" s="490"/>
      <c r="C218" s="90" t="s">
        <v>24</v>
      </c>
      <c r="D218" s="444"/>
      <c r="E218" s="449"/>
      <c r="F218" s="90" t="s">
        <v>25</v>
      </c>
      <c r="G218" s="449"/>
      <c r="H218" s="445"/>
      <c r="K218" s="87" ph="1"/>
    </row>
    <row r="219" spans="1:15" ht="20.100000000000001" customHeight="1">
      <c r="A219" s="592"/>
      <c r="B219" s="827"/>
      <c r="C219" s="90" t="s">
        <v>38</v>
      </c>
      <c r="D219" s="466"/>
      <c r="E219" s="833"/>
      <c r="F219" s="90" t="s">
        <v>27</v>
      </c>
      <c r="G219" s="833"/>
      <c r="H219" s="467"/>
    </row>
    <row r="220" spans="1:15" ht="20.100000000000001" customHeight="1">
      <c r="B220" s="87" ph="1"/>
      <c r="F220" s="87" ph="1"/>
      <c r="K220" s="87" ph="1"/>
      <c r="O220" s="87" ph="1"/>
    </row>
    <row r="222" spans="1:15" ht="20.100000000000001" customHeight="1">
      <c r="F222" s="87" ph="1"/>
      <c r="O222" s="87" ph="1"/>
    </row>
    <row r="224" spans="1:15" ht="20.100000000000001" customHeight="1">
      <c r="B224" s="87" ph="1"/>
      <c r="K224" s="87" ph="1"/>
    </row>
    <row r="225" spans="2:15" ht="20.100000000000001" customHeight="1">
      <c r="B225" s="87" ph="1"/>
      <c r="K225" s="87" ph="1"/>
    </row>
    <row r="228" spans="2:15" ht="20.100000000000001" customHeight="1">
      <c r="B228" s="87" ph="1"/>
      <c r="F228" s="87" ph="1"/>
      <c r="K228" s="87" ph="1"/>
      <c r="O228" s="87" ph="1"/>
    </row>
    <row r="230" spans="2:15" ht="20.100000000000001" customHeight="1">
      <c r="F230" s="87" ph="1"/>
      <c r="O230" s="87" ph="1"/>
    </row>
    <row r="232" spans="2:15" ht="20.100000000000001" customHeight="1">
      <c r="B232" s="87" ph="1"/>
      <c r="K232" s="87" ph="1"/>
    </row>
    <row r="234" spans="2:15" ht="20.100000000000001" customHeight="1">
      <c r="B234" s="87" ph="1"/>
      <c r="K234" s="87" ph="1"/>
    </row>
    <row r="236" spans="2:15" ht="20.100000000000001" customHeight="1">
      <c r="B236" s="87" ph="1"/>
      <c r="K236" s="87" ph="1"/>
    </row>
    <row r="238" spans="2:15" ht="20.100000000000001" customHeight="1">
      <c r="B238" s="87" ph="1"/>
      <c r="F238" s="87" ph="1"/>
      <c r="K238" s="87" ph="1"/>
      <c r="O238" s="87" ph="1"/>
    </row>
    <row r="240" spans="2:15" ht="20.100000000000001" customHeight="1">
      <c r="F240" s="87" ph="1"/>
      <c r="O240" s="87" ph="1"/>
    </row>
    <row r="242" spans="2:15" ht="20.100000000000001" customHeight="1">
      <c r="B242" s="87" ph="1"/>
      <c r="K242" s="87" ph="1"/>
    </row>
    <row r="243" spans="2:15" ht="20.100000000000001" customHeight="1">
      <c r="B243" s="87" ph="1"/>
      <c r="K243" s="87" ph="1"/>
    </row>
    <row r="246" spans="2:15" ht="20.100000000000001" customHeight="1">
      <c r="B246" s="87" ph="1"/>
      <c r="F246" s="87" ph="1"/>
      <c r="K246" s="87" ph="1"/>
      <c r="O246" s="87" ph="1"/>
    </row>
    <row r="248" spans="2:15" ht="20.100000000000001" customHeight="1">
      <c r="F248" s="87" ph="1"/>
      <c r="O248" s="87" ph="1"/>
    </row>
    <row r="250" spans="2:15" ht="20.100000000000001" customHeight="1">
      <c r="B250" s="87" ph="1"/>
      <c r="K250" s="87" ph="1"/>
    </row>
    <row r="252" spans="2:15" ht="20.100000000000001" customHeight="1">
      <c r="B252" s="87" ph="1"/>
      <c r="K252" s="87" ph="1"/>
    </row>
    <row r="254" spans="2:15" ht="20.100000000000001" customHeight="1">
      <c r="B254" s="87" ph="1"/>
      <c r="K254" s="87" ph="1"/>
    </row>
    <row r="256" spans="2:15" ht="20.100000000000001" customHeight="1">
      <c r="F256" s="87" ph="1"/>
      <c r="O256" s="87" ph="1"/>
    </row>
    <row r="258" spans="2:15" ht="20.100000000000001" customHeight="1">
      <c r="B258" s="87" ph="1"/>
      <c r="K258" s="87" ph="1"/>
    </row>
    <row r="259" spans="2:15" ht="20.100000000000001" customHeight="1">
      <c r="B259" s="87" ph="1"/>
      <c r="K259" s="87" ph="1"/>
    </row>
    <row r="262" spans="2:15" ht="20.100000000000001" customHeight="1">
      <c r="B262" s="87" ph="1"/>
      <c r="F262" s="87" ph="1"/>
      <c r="K262" s="87" ph="1"/>
      <c r="O262" s="87" ph="1"/>
    </row>
    <row r="264" spans="2:15" ht="20.100000000000001" customHeight="1">
      <c r="B264" s="87" ph="1"/>
      <c r="K264" s="87" ph="1"/>
    </row>
    <row r="266" spans="2:15" ht="20.100000000000001" customHeight="1">
      <c r="B266" s="87" ph="1"/>
      <c r="K266" s="87" ph="1"/>
    </row>
    <row r="268" spans="2:15" ht="20.100000000000001" customHeight="1">
      <c r="B268" s="87" ph="1"/>
      <c r="K268" s="87" ph="1"/>
    </row>
    <row r="270" spans="2:15" ht="20.100000000000001" customHeight="1">
      <c r="B270" s="87" ph="1"/>
      <c r="F270" s="87" ph="1"/>
      <c r="K270" s="87" ph="1"/>
      <c r="O270" s="87" ph="1"/>
    </row>
    <row r="272" spans="2:15" ht="20.100000000000001" customHeight="1">
      <c r="B272" s="87" ph="1"/>
      <c r="K272" s="87" ph="1"/>
    </row>
    <row r="274" spans="2:15" ht="20.100000000000001" customHeight="1">
      <c r="B274" s="87" ph="1"/>
      <c r="K274" s="87" ph="1"/>
    </row>
    <row r="276" spans="2:15" ht="20.100000000000001" customHeight="1">
      <c r="B276" s="87" ph="1"/>
      <c r="K276" s="87" ph="1"/>
    </row>
    <row r="278" spans="2:15" ht="20.100000000000001" customHeight="1">
      <c r="B278" s="87" ph="1"/>
      <c r="F278" s="87" ph="1"/>
      <c r="K278" s="87" ph="1"/>
      <c r="O278" s="87" ph="1"/>
    </row>
    <row r="280" spans="2:15" ht="20.100000000000001" customHeight="1">
      <c r="B280" s="87" ph="1"/>
      <c r="K280" s="87" ph="1"/>
    </row>
    <row r="281" spans="2:15" ht="20.100000000000001" customHeight="1">
      <c r="B281" s="87" ph="1"/>
      <c r="K281" s="87" ph="1"/>
    </row>
    <row r="282" spans="2:15" ht="20.100000000000001" customHeight="1">
      <c r="B282" s="87" ph="1"/>
      <c r="K282"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5" ht="20.100000000000001" customHeight="1">
      <c r="B289" s="87" ph="1"/>
      <c r="K289" s="87" ph="1"/>
    </row>
    <row r="290" spans="2:15" ht="20.100000000000001" customHeight="1">
      <c r="B290" s="87" ph="1"/>
      <c r="K290" s="87" ph="1"/>
    </row>
    <row r="292" spans="2:15" ht="20.100000000000001" customHeight="1">
      <c r="B292" s="87" ph="1"/>
      <c r="K292" s="87" ph="1"/>
    </row>
    <row r="294" spans="2:15" ht="20.100000000000001" customHeight="1">
      <c r="B294" s="87" ph="1"/>
      <c r="F294" s="87" ph="1"/>
      <c r="K294" s="87" ph="1"/>
      <c r="O294" s="87" ph="1"/>
    </row>
    <row r="296" spans="2:15" ht="20.100000000000001" customHeight="1">
      <c r="B296" s="87" ph="1"/>
      <c r="K296" s="87" ph="1"/>
    </row>
    <row r="297" spans="2:15" ht="20.100000000000001" customHeight="1">
      <c r="B297" s="87" ph="1"/>
      <c r="K297" s="87" ph="1"/>
    </row>
    <row r="298" spans="2:15" ht="20.100000000000001" customHeight="1">
      <c r="B298" s="87" ph="1"/>
      <c r="K298" s="87" ph="1"/>
    </row>
    <row r="300" spans="2:15" ht="20.100000000000001" customHeight="1">
      <c r="B300" s="87" ph="1"/>
      <c r="K300" s="87" ph="1"/>
    </row>
    <row r="302" spans="2:15" ht="20.100000000000001" customHeight="1">
      <c r="B302" s="87" ph="1"/>
      <c r="F302" s="87" ph="1"/>
      <c r="K302" s="87" ph="1"/>
      <c r="O302" s="87" ph="1"/>
    </row>
    <row r="304" spans="2:15" ht="20.100000000000001" customHeight="1">
      <c r="B304" s="87" ph="1"/>
      <c r="K304" s="87" ph="1"/>
    </row>
    <row r="305" spans="2:15" ht="20.100000000000001" customHeight="1">
      <c r="B305" s="87" ph="1"/>
      <c r="K305" s="87" ph="1"/>
    </row>
    <row r="306" spans="2:15" ht="20.100000000000001" customHeight="1">
      <c r="B306" s="87" ph="1"/>
      <c r="K306" s="87" ph="1"/>
    </row>
    <row r="308" spans="2:15" ht="20.100000000000001" customHeight="1">
      <c r="B308" s="87" ph="1"/>
      <c r="K308" s="87" ph="1"/>
    </row>
    <row r="309" spans="2:15" ht="20.100000000000001" customHeight="1">
      <c r="B309" s="87" ph="1"/>
      <c r="K309" s="87" ph="1"/>
    </row>
    <row r="310" spans="2:15" ht="20.100000000000001" customHeight="1">
      <c r="B310" s="87" ph="1"/>
      <c r="K310" s="87" ph="1"/>
    </row>
    <row r="312" spans="2:15" ht="20.100000000000001" customHeight="1">
      <c r="B312" s="87" ph="1"/>
      <c r="F312" s="87" ph="1"/>
      <c r="K312" s="87" ph="1"/>
      <c r="O312" s="87" ph="1"/>
    </row>
    <row r="314" spans="2:15" ht="20.100000000000001" customHeight="1">
      <c r="B314" s="87" ph="1"/>
      <c r="K314" s="87" ph="1"/>
    </row>
    <row r="315" spans="2:15" ht="20.100000000000001" customHeight="1">
      <c r="B315" s="87" ph="1"/>
      <c r="K315" s="87" ph="1"/>
    </row>
    <row r="316" spans="2:15" ht="20.100000000000001" customHeight="1">
      <c r="B316" s="87" ph="1"/>
      <c r="K316" s="87" ph="1"/>
    </row>
    <row r="318" spans="2:15" ht="20.100000000000001" customHeight="1">
      <c r="B318" s="87" ph="1"/>
      <c r="K318" s="87" ph="1"/>
    </row>
    <row r="320" spans="2:15" ht="20.100000000000001" customHeight="1">
      <c r="B320" s="87" ph="1"/>
      <c r="K320" s="87" ph="1"/>
    </row>
    <row r="321" spans="2:15" ht="20.100000000000001" customHeight="1">
      <c r="B321" s="87" ph="1"/>
      <c r="K321" s="87" ph="1"/>
    </row>
    <row r="322" spans="2:15" ht="20.100000000000001" customHeight="1">
      <c r="B322" s="87" ph="1"/>
      <c r="K322" s="87" ph="1"/>
    </row>
    <row r="324" spans="2:15" ht="20.100000000000001" customHeight="1">
      <c r="B324" s="87" ph="1"/>
      <c r="F324" s="87" ph="1"/>
      <c r="K324" s="87" ph="1"/>
      <c r="O324" s="87" ph="1"/>
    </row>
    <row r="326" spans="2:15" ht="20.100000000000001" customHeight="1">
      <c r="B326" s="87" ph="1"/>
      <c r="K326" s="87" ph="1"/>
    </row>
    <row r="327" spans="2:15" ht="20.100000000000001" customHeight="1">
      <c r="B327" s="87" ph="1"/>
      <c r="K327" s="87" ph="1"/>
    </row>
    <row r="328" spans="2:15" ht="20.100000000000001" customHeight="1">
      <c r="B328" s="87" ph="1"/>
      <c r="K328" s="87" ph="1"/>
    </row>
    <row r="330" spans="2:15" ht="20.100000000000001" customHeight="1">
      <c r="B330" s="87" ph="1"/>
      <c r="K330" s="87" ph="1"/>
    </row>
    <row r="332" spans="2:15" ht="20.100000000000001" customHeight="1">
      <c r="B332" s="87" ph="1"/>
      <c r="K332" s="87" ph="1"/>
    </row>
    <row r="333" spans="2:15" ht="20.100000000000001" customHeight="1">
      <c r="B333" s="87" ph="1"/>
      <c r="K333" s="87" ph="1"/>
    </row>
    <row r="335" spans="2:15" ht="20.100000000000001" customHeight="1">
      <c r="B335" s="87" ph="1"/>
      <c r="K335" s="87" ph="1"/>
    </row>
    <row r="336" spans="2:15" ht="20.100000000000001" customHeight="1">
      <c r="B336" s="87" ph="1"/>
      <c r="K336" s="87" ph="1"/>
    </row>
    <row r="338" spans="2:15" ht="20.100000000000001" customHeight="1">
      <c r="B338" s="87" ph="1"/>
      <c r="K338" s="87" ph="1"/>
    </row>
    <row r="339" spans="2:15" ht="20.100000000000001" customHeight="1">
      <c r="B339" s="87" ph="1"/>
      <c r="K339" s="87" ph="1"/>
    </row>
    <row r="340" spans="2:15" ht="20.100000000000001" customHeight="1">
      <c r="B340" s="87" ph="1"/>
      <c r="K340" s="87" ph="1"/>
    </row>
    <row r="342" spans="2:15" ht="20.100000000000001" customHeight="1">
      <c r="B342" s="87" ph="1"/>
      <c r="F342" s="87" ph="1"/>
      <c r="K342" s="87" ph="1"/>
      <c r="O342" s="87" ph="1"/>
    </row>
    <row r="344" spans="2:15" ht="20.100000000000001" customHeight="1">
      <c r="B344" s="87" ph="1"/>
      <c r="K344" s="87" ph="1"/>
    </row>
    <row r="345" spans="2:15" ht="20.100000000000001" customHeight="1">
      <c r="B345" s="87" ph="1"/>
      <c r="K345" s="87" ph="1"/>
    </row>
    <row r="346" spans="2:15" ht="20.100000000000001" customHeight="1">
      <c r="B346" s="87" ph="1"/>
      <c r="K346" s="87" ph="1"/>
    </row>
    <row r="348" spans="2:15" ht="20.100000000000001" customHeight="1">
      <c r="B348" s="87" ph="1"/>
      <c r="K348" s="87" ph="1"/>
    </row>
    <row r="350" spans="2:15" ht="20.100000000000001" customHeight="1">
      <c r="B350" s="87" ph="1"/>
      <c r="K350" s="87" ph="1"/>
    </row>
    <row r="351" spans="2:15" ht="20.100000000000001" customHeight="1">
      <c r="B351" s="87" ph="1"/>
      <c r="K351" s="87" ph="1"/>
    </row>
    <row r="353" spans="2:15" ht="20.100000000000001" customHeight="1">
      <c r="B353" s="87" ph="1"/>
      <c r="K353" s="87" ph="1"/>
    </row>
    <row r="354" spans="2:15" ht="20.100000000000001" customHeight="1">
      <c r="B354" s="87" ph="1"/>
      <c r="K354" s="87" ph="1"/>
    </row>
    <row r="355" spans="2:15" ht="20.100000000000001" customHeight="1">
      <c r="B355" s="87" ph="1"/>
      <c r="K355" s="87" ph="1"/>
    </row>
    <row r="357" spans="2:15" ht="20.100000000000001" customHeight="1">
      <c r="B357" s="87" ph="1"/>
      <c r="F357" s="87" ph="1"/>
      <c r="K357" s="87" ph="1"/>
      <c r="O357" s="87" ph="1"/>
    </row>
    <row r="359" spans="2:15" ht="20.100000000000001" customHeight="1">
      <c r="B359" s="87" ph="1"/>
      <c r="K359" s="87" ph="1"/>
    </row>
    <row r="360" spans="2:15" ht="20.100000000000001" customHeight="1">
      <c r="B360" s="87" ph="1"/>
      <c r="K360" s="87" ph="1"/>
    </row>
    <row r="361" spans="2:15" ht="20.100000000000001" customHeight="1">
      <c r="B361" s="87" ph="1"/>
      <c r="K361" s="87" ph="1"/>
    </row>
    <row r="363" spans="2:15" ht="20.100000000000001" customHeight="1">
      <c r="B363" s="87" ph="1"/>
      <c r="K363" s="87" ph="1"/>
    </row>
    <row r="365" spans="2:15" ht="20.100000000000001" customHeight="1">
      <c r="B365" s="87" ph="1"/>
      <c r="K365"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69" spans="2:11" ht="20.100000000000001" customHeight="1">
      <c r="B369" s="87" ph="1"/>
      <c r="K369" s="87" ph="1"/>
    </row>
    <row r="370" spans="2:11" ht="20.100000000000001" customHeight="1">
      <c r="B370" s="87" ph="1"/>
      <c r="K370" s="87" ph="1"/>
    </row>
    <row r="372" spans="2:11" ht="20.100000000000001" customHeight="1">
      <c r="B372" s="87" ph="1"/>
      <c r="K372" s="87" ph="1"/>
    </row>
    <row r="374" spans="2:11" ht="20.100000000000001" customHeight="1">
      <c r="B374" s="87" ph="1"/>
      <c r="K374" s="87" ph="1"/>
    </row>
    <row r="375" spans="2:11" ht="20.100000000000001" customHeight="1">
      <c r="B375" s="87" ph="1"/>
      <c r="K375" s="87" ph="1"/>
    </row>
    <row r="376" spans="2:11" ht="20.100000000000001" customHeight="1">
      <c r="B376" s="87" ph="1"/>
      <c r="K376" s="87" ph="1"/>
    </row>
  </sheetData>
  <sheetProtection formatCells="0" formatColumns="0" formatRows="0"/>
  <mergeCells count="28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79:B179"/>
    <mergeCell ref="C179:H179"/>
    <mergeCell ref="A180:A189"/>
    <mergeCell ref="C180:H180"/>
    <mergeCell ref="C181:H181"/>
    <mergeCell ref="C182:H182"/>
    <mergeCell ref="C183:F183"/>
    <mergeCell ref="C184:H184"/>
    <mergeCell ref="C185:H185"/>
    <mergeCell ref="B186:B189"/>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A79:B79"/>
    <mergeCell ref="C79:H79"/>
    <mergeCell ref="A80:A95"/>
    <mergeCell ref="C80:G80"/>
    <mergeCell ref="C81:G81"/>
    <mergeCell ref="C82:F82"/>
    <mergeCell ref="C83:F83"/>
    <mergeCell ref="C84:H84"/>
    <mergeCell ref="C85:H85"/>
    <mergeCell ref="D86:H86"/>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24:B24"/>
    <mergeCell ref="C24:H24"/>
    <mergeCell ref="A25:B25"/>
    <mergeCell ref="C25:H25"/>
    <mergeCell ref="A26:B26"/>
    <mergeCell ref="C26:H26"/>
    <mergeCell ref="D16:E16"/>
    <mergeCell ref="G16:H16"/>
    <mergeCell ref="B18:B19"/>
    <mergeCell ref="H21:H22"/>
    <mergeCell ref="C22:G22"/>
    <mergeCell ref="A23:B23"/>
    <mergeCell ref="C23:H23"/>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DB67-6ACB-4C3E-B52B-6BA85BA9410A}">
  <dimension ref="A1:B16"/>
  <sheetViews>
    <sheetView showFormulas="1" workbookViewId="0">
      <selection activeCell="A3" sqref="A3"/>
    </sheetView>
  </sheetViews>
  <sheetFormatPr defaultRowHeight="13.5"/>
  <cols>
    <col min="1" max="1" width="20.625" customWidth="1"/>
    <col min="2" max="2" width="43" customWidth="1"/>
  </cols>
  <sheetData>
    <row r="1" spans="1:2" ht="20.100000000000001" customHeight="1">
      <c r="A1" s="37" t="s">
        <v>661</v>
      </c>
    </row>
    <row r="2" spans="1:2" ht="20.100000000000001" customHeight="1">
      <c r="A2" s="47" t="s">
        <v>72</v>
      </c>
    </row>
    <row r="3" spans="1:2" ht="20.100000000000001" customHeight="1" thickBot="1">
      <c r="A3" s="40" t="s">
        <v>660</v>
      </c>
    </row>
    <row r="4" spans="1:2" ht="20.100000000000001" customHeight="1" thickBot="1">
      <c r="A4" s="42" t="s">
        <v>73</v>
      </c>
      <c r="B4" s="43" t="s">
        <v>74</v>
      </c>
    </row>
    <row r="5" spans="1:2" ht="20.100000000000001" customHeight="1">
      <c r="A5" s="322" t="s">
        <v>75</v>
      </c>
      <c r="B5" s="44" t="s">
        <v>659</v>
      </c>
    </row>
    <row r="6" spans="1:2" ht="20.100000000000001" customHeight="1">
      <c r="A6" s="323"/>
      <c r="B6" s="44" t="s">
        <v>658</v>
      </c>
    </row>
    <row r="7" spans="1:2" ht="20.100000000000001" customHeight="1">
      <c r="A7" s="323"/>
      <c r="B7" s="44" t="s">
        <v>657</v>
      </c>
    </row>
    <row r="8" spans="1:2" ht="20.100000000000001" customHeight="1">
      <c r="A8" s="323"/>
      <c r="B8" s="44" t="s">
        <v>656</v>
      </c>
    </row>
    <row r="9" spans="1:2" ht="20.100000000000001" customHeight="1">
      <c r="A9" s="323"/>
      <c r="B9" s="44" t="s">
        <v>655</v>
      </c>
    </row>
    <row r="10" spans="1:2" ht="20.100000000000001" customHeight="1">
      <c r="A10" s="323"/>
      <c r="B10" s="44" t="s">
        <v>654</v>
      </c>
    </row>
    <row r="11" spans="1:2" ht="20.100000000000001" customHeight="1">
      <c r="A11" s="323"/>
      <c r="B11" s="44" t="s">
        <v>653</v>
      </c>
    </row>
    <row r="12" spans="1:2" ht="20.100000000000001" customHeight="1">
      <c r="A12" s="323"/>
      <c r="B12" s="44" t="s">
        <v>652</v>
      </c>
    </row>
    <row r="13" spans="1:2" ht="20.100000000000001" customHeight="1">
      <c r="A13" s="323"/>
      <c r="B13" s="44" t="s">
        <v>651</v>
      </c>
    </row>
    <row r="14" spans="1:2" ht="20.100000000000001" customHeight="1" thickBot="1">
      <c r="A14" s="324"/>
      <c r="B14" s="45" t="s">
        <v>650</v>
      </c>
    </row>
    <row r="15" spans="1:2" ht="20.100000000000001" customHeight="1" thickBot="1">
      <c r="A15" s="46" t="s">
        <v>76</v>
      </c>
      <c r="B15" s="45" t="s">
        <v>77</v>
      </c>
    </row>
    <row r="16" spans="1:2" ht="20.100000000000001" customHeight="1">
      <c r="A16" s="40"/>
    </row>
  </sheetData>
  <mergeCells count="1">
    <mergeCell ref="A5:A14"/>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9"/>
  <sheetViews>
    <sheetView view="pageBreakPreview" zoomScaleNormal="100" zoomScaleSheetLayoutView="100" workbookViewId="0">
      <selection activeCell="A6" sqref="A6:AH6"/>
    </sheetView>
  </sheetViews>
  <sheetFormatPr defaultRowHeight="13.5"/>
  <cols>
    <col min="1" max="2" width="3.375" customWidth="1"/>
    <col min="3" max="3" width="8.125" customWidth="1"/>
    <col min="4" max="6" width="1.625" customWidth="1"/>
    <col min="7" max="33" width="2.125" customWidth="1"/>
    <col min="36" max="36" width="17.5" customWidth="1"/>
  </cols>
  <sheetData>
    <row r="1" spans="1:35" ht="26.45" customHeight="1">
      <c r="A1" s="325" t="s">
        <v>500</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row>
    <row r="2" spans="1:35" ht="13.9" customHeight="1">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1:35" ht="36" customHeight="1">
      <c r="A3" s="332" t="s">
        <v>0</v>
      </c>
      <c r="B3" s="332"/>
      <c r="C3" s="332"/>
      <c r="D3" s="333">
        <f>応募用紙1!O3</f>
        <v>0</v>
      </c>
      <c r="E3" s="333"/>
      <c r="F3" s="333"/>
      <c r="G3" s="333"/>
      <c r="H3" s="333"/>
      <c r="I3" s="333"/>
      <c r="J3" s="333"/>
      <c r="K3" s="333"/>
      <c r="L3" s="335"/>
      <c r="M3" s="336"/>
      <c r="N3" s="336"/>
      <c r="O3" s="336"/>
      <c r="P3" s="336"/>
      <c r="Q3" s="336"/>
      <c r="R3" s="336"/>
      <c r="S3" s="336"/>
      <c r="T3" s="336"/>
      <c r="U3" s="336"/>
      <c r="V3" s="336"/>
      <c r="W3" s="336"/>
      <c r="X3" s="336"/>
      <c r="Y3" s="336"/>
      <c r="Z3" s="336"/>
      <c r="AA3" s="336"/>
      <c r="AB3" s="336"/>
      <c r="AC3" s="336"/>
      <c r="AD3" s="336"/>
      <c r="AE3" s="336"/>
      <c r="AF3" s="336"/>
      <c r="AG3" s="336"/>
      <c r="AH3" s="336"/>
      <c r="AI3" s="336"/>
    </row>
    <row r="4" spans="1:35" ht="13.9" customHeight="1">
      <c r="A4" s="228"/>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33" customHeight="1">
      <c r="A5" s="334" t="s">
        <v>627</v>
      </c>
      <c r="B5" s="334"/>
      <c r="C5" s="334"/>
      <c r="D5" s="334"/>
      <c r="E5" s="334"/>
      <c r="F5" s="334"/>
      <c r="G5" s="334"/>
      <c r="H5" s="334"/>
      <c r="I5" s="334"/>
      <c r="J5" s="334"/>
      <c r="K5" s="334"/>
      <c r="L5" s="337"/>
      <c r="M5" s="337"/>
      <c r="N5" s="337"/>
      <c r="O5" s="337"/>
      <c r="P5" s="337"/>
      <c r="Q5" s="337"/>
      <c r="R5" s="337"/>
      <c r="S5" s="337"/>
      <c r="T5" s="337"/>
      <c r="U5" s="337"/>
      <c r="V5" s="337"/>
      <c r="W5" s="337"/>
      <c r="X5" s="337"/>
      <c r="Y5" s="337"/>
      <c r="Z5" s="337"/>
      <c r="AA5" s="337"/>
      <c r="AB5" s="337"/>
      <c r="AC5" s="337"/>
      <c r="AD5" s="337"/>
      <c r="AE5" s="337"/>
      <c r="AF5" s="337"/>
      <c r="AG5" s="337"/>
      <c r="AH5" s="337"/>
      <c r="AI5" s="337"/>
    </row>
    <row r="6" spans="1:35" ht="13.9" customHeight="1">
      <c r="A6" s="327"/>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row>
    <row r="7" spans="1:35" ht="26.45" customHeight="1">
      <c r="A7" s="338"/>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row>
    <row r="8" spans="1:35" ht="26.45" customHeight="1">
      <c r="A8" s="338"/>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row>
    <row r="9" spans="1:35" ht="56.25" customHeight="1">
      <c r="B9" s="328" t="s">
        <v>455</v>
      </c>
      <c r="C9" s="328"/>
      <c r="D9" s="328"/>
      <c r="E9" s="328"/>
      <c r="F9" s="328"/>
      <c r="G9" s="328"/>
      <c r="H9" s="328"/>
      <c r="I9" s="328"/>
      <c r="J9" s="329" t="s">
        <v>328</v>
      </c>
      <c r="K9" s="330"/>
      <c r="L9" s="330"/>
      <c r="M9" s="330"/>
      <c r="N9" s="330"/>
      <c r="O9" s="330"/>
      <c r="P9" s="330"/>
      <c r="Q9" s="330"/>
      <c r="R9" s="330"/>
      <c r="S9" s="330"/>
      <c r="T9" s="330"/>
      <c r="U9" s="330"/>
      <c r="V9" s="330"/>
      <c r="W9" s="330"/>
      <c r="X9" s="330"/>
      <c r="Y9" s="330"/>
      <c r="Z9" s="331"/>
      <c r="AA9" s="257"/>
      <c r="AB9" s="257"/>
      <c r="AC9" s="257"/>
      <c r="AD9" s="257"/>
      <c r="AE9" s="257"/>
      <c r="AF9" s="257"/>
      <c r="AG9" s="257"/>
      <c r="AH9" s="257"/>
      <c r="AI9" s="256"/>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2"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FFCD"/>
  </sheetPr>
  <dimension ref="A2:S38"/>
  <sheetViews>
    <sheetView showZeros="0" view="pageBreakPreview" topLeftCell="A4" zoomScale="110" zoomScaleNormal="100" zoomScaleSheetLayoutView="110" workbookViewId="0">
      <selection activeCell="E11" sqref="E11:H11"/>
    </sheetView>
  </sheetViews>
  <sheetFormatPr defaultRowHeight="13.5"/>
  <cols>
    <col min="1" max="1" width="4" customWidth="1"/>
    <col min="2" max="2" width="16.375" customWidth="1"/>
    <col min="3" max="3" width="2.625" customWidth="1"/>
    <col min="4" max="4" width="3.625" customWidth="1"/>
    <col min="5" max="5" width="4.625" customWidth="1"/>
    <col min="6" max="7" width="2.625" customWidth="1"/>
    <col min="8" max="8" width="10.625" customWidth="1"/>
    <col min="9" max="9" width="2.625" customWidth="1"/>
    <col min="10" max="10" width="10.625" customWidth="1"/>
    <col min="11" max="11" width="2.625" customWidth="1"/>
    <col min="12" max="12" width="10.625" customWidth="1"/>
    <col min="13" max="13" width="2.625" customWidth="1"/>
    <col min="14" max="14" width="10.625" customWidth="1"/>
    <col min="15" max="15" width="2.625" customWidth="1"/>
    <col min="16" max="16" width="10.625" customWidth="1"/>
    <col min="17" max="17" width="8.25" customWidth="1"/>
    <col min="18" max="18" width="1.625" customWidth="1"/>
    <col min="19" max="19" width="11.75" customWidth="1"/>
  </cols>
  <sheetData>
    <row r="2" spans="1:19" ht="24.6" customHeight="1">
      <c r="A2" s="33" t="s">
        <v>582</v>
      </c>
      <c r="B2" s="26"/>
      <c r="C2" s="406"/>
      <c r="D2" s="406"/>
      <c r="E2" s="406"/>
      <c r="F2" s="406"/>
      <c r="G2" s="406"/>
      <c r="H2" s="406"/>
      <c r="I2" s="406"/>
      <c r="J2" s="406"/>
      <c r="K2" s="406"/>
      <c r="L2" s="406"/>
      <c r="M2" s="406"/>
      <c r="N2" s="407"/>
      <c r="O2" s="422" t="s">
        <v>0</v>
      </c>
      <c r="P2" s="423"/>
    </row>
    <row r="3" spans="1:19" ht="24.75" customHeight="1">
      <c r="A3" s="2" t="s">
        <v>581</v>
      </c>
      <c r="B3" s="1"/>
      <c r="C3" s="1"/>
      <c r="D3" s="1"/>
      <c r="E3" s="1"/>
      <c r="F3" s="1"/>
      <c r="G3" s="1"/>
      <c r="H3" s="1"/>
      <c r="I3" s="1"/>
      <c r="J3" s="1"/>
      <c r="K3" s="408"/>
      <c r="L3" s="408"/>
      <c r="M3" s="408"/>
      <c r="N3" s="409"/>
      <c r="O3" s="420"/>
      <c r="P3" s="421"/>
    </row>
    <row r="4" spans="1:19" ht="24.75" customHeight="1">
      <c r="A4" s="426" t="s">
        <v>78</v>
      </c>
      <c r="B4" s="426"/>
      <c r="C4" s="426"/>
      <c r="D4" s="426"/>
      <c r="E4" s="426"/>
      <c r="F4" s="426"/>
      <c r="G4" s="426"/>
      <c r="H4" s="426"/>
      <c r="I4" s="426"/>
      <c r="J4" s="426"/>
      <c r="K4" s="426"/>
      <c r="L4" s="426"/>
      <c r="M4" s="426"/>
      <c r="N4" s="426"/>
      <c r="O4" s="420"/>
      <c r="P4" s="421"/>
      <c r="Q4" s="253"/>
      <c r="R4" s="253"/>
    </row>
    <row r="5" spans="1:19">
      <c r="A5" s="372" t="s">
        <v>15</v>
      </c>
      <c r="B5" s="27" t="s">
        <v>79</v>
      </c>
      <c r="C5" s="414" t="s">
        <v>471</v>
      </c>
      <c r="D5" s="415"/>
      <c r="E5" s="415"/>
      <c r="F5" s="415"/>
      <c r="G5" s="415"/>
      <c r="H5" s="415"/>
      <c r="I5" s="415"/>
      <c r="J5" s="415"/>
      <c r="K5" s="415"/>
      <c r="L5" s="415"/>
      <c r="M5" s="415"/>
      <c r="N5" s="415"/>
      <c r="O5" s="415"/>
      <c r="P5" s="416"/>
    </row>
    <row r="6" spans="1:19" ht="21" customHeight="1" thickBot="1">
      <c r="A6" s="410"/>
      <c r="B6" s="28" t="s">
        <v>1</v>
      </c>
      <c r="C6" s="417" t="s">
        <v>478</v>
      </c>
      <c r="D6" s="418"/>
      <c r="E6" s="418"/>
      <c r="F6" s="418"/>
      <c r="G6" s="418"/>
      <c r="H6" s="418"/>
      <c r="I6" s="418"/>
      <c r="J6" s="418"/>
      <c r="K6" s="418"/>
      <c r="L6" s="418"/>
      <c r="M6" s="418"/>
      <c r="N6" s="418"/>
      <c r="O6" s="418"/>
      <c r="P6" s="419"/>
      <c r="Q6" s="203">
        <f>LEN(C6)</f>
        <v>7</v>
      </c>
      <c r="R6" s="203"/>
      <c r="S6" s="260" t="s">
        <v>532</v>
      </c>
    </row>
    <row r="7" spans="1:19" ht="21" customHeight="1" thickBot="1">
      <c r="A7" s="411"/>
      <c r="B7" s="52" t="s">
        <v>2</v>
      </c>
      <c r="C7" s="390" t="s">
        <v>450</v>
      </c>
      <c r="D7" s="368"/>
      <c r="E7" s="368"/>
      <c r="F7" s="368"/>
      <c r="G7" s="368"/>
      <c r="H7" s="368"/>
      <c r="I7" s="368"/>
      <c r="J7" s="368"/>
      <c r="K7" s="368"/>
      <c r="L7" s="368"/>
      <c r="M7" s="368"/>
      <c r="N7" s="368"/>
      <c r="O7" s="368"/>
      <c r="P7" s="369"/>
      <c r="Q7" t="s">
        <v>377</v>
      </c>
    </row>
    <row r="8" spans="1:19" ht="24.95" customHeight="1" thickBot="1">
      <c r="A8" s="411"/>
      <c r="B8" s="104" t="s">
        <v>5</v>
      </c>
      <c r="C8" s="390" t="s">
        <v>600</v>
      </c>
      <c r="D8" s="368"/>
      <c r="E8" s="368"/>
      <c r="F8" s="368"/>
      <c r="G8" s="368"/>
      <c r="H8" s="368"/>
      <c r="I8" s="368"/>
      <c r="J8" s="368"/>
      <c r="K8" s="368"/>
      <c r="L8" s="368"/>
      <c r="M8" s="368"/>
      <c r="N8" s="368"/>
      <c r="O8" s="368"/>
      <c r="P8" s="369"/>
      <c r="Q8" t="s">
        <v>377</v>
      </c>
    </row>
    <row r="9" spans="1:19" ht="21" customHeight="1" thickBot="1">
      <c r="A9" s="411"/>
      <c r="B9" s="67" t="s">
        <v>3</v>
      </c>
      <c r="C9" s="440" t="s">
        <v>592</v>
      </c>
      <c r="D9" s="339"/>
      <c r="E9" s="339"/>
      <c r="F9" s="339"/>
      <c r="G9" s="339"/>
      <c r="H9" s="292" t="s">
        <v>328</v>
      </c>
      <c r="I9" s="293" t="s">
        <v>413</v>
      </c>
      <c r="J9" s="339" t="s">
        <v>593</v>
      </c>
      <c r="K9" s="340"/>
      <c r="L9" s="441" t="s">
        <v>328</v>
      </c>
      <c r="M9" s="442"/>
      <c r="N9" s="442"/>
      <c r="O9" s="442"/>
      <c r="P9" s="443"/>
      <c r="Q9" t="s">
        <v>607</v>
      </c>
    </row>
    <row r="10" spans="1:19" ht="21" customHeight="1">
      <c r="A10" s="410"/>
      <c r="B10" s="204" t="s">
        <v>401</v>
      </c>
      <c r="C10" s="364" t="s">
        <v>169</v>
      </c>
      <c r="D10" s="365"/>
      <c r="E10" s="424"/>
      <c r="F10" s="424"/>
      <c r="G10" s="424"/>
      <c r="H10" s="424"/>
      <c r="I10" s="424"/>
      <c r="J10" s="424"/>
      <c r="K10" s="424"/>
      <c r="L10" s="424"/>
      <c r="M10" s="424"/>
      <c r="N10" s="424"/>
      <c r="O10" s="424"/>
      <c r="P10" s="425"/>
      <c r="Q10" s="203">
        <f>LEN(E10)</f>
        <v>0</v>
      </c>
      <c r="R10" s="203"/>
      <c r="S10" t="s">
        <v>608</v>
      </c>
    </row>
    <row r="11" spans="1:19" ht="21" customHeight="1">
      <c r="A11" s="412"/>
      <c r="B11" s="50" t="s">
        <v>583</v>
      </c>
      <c r="C11" s="366" t="s">
        <v>4</v>
      </c>
      <c r="D11" s="367"/>
      <c r="E11" s="368" t="s">
        <v>591</v>
      </c>
      <c r="F11" s="368"/>
      <c r="G11" s="368"/>
      <c r="H11" s="369"/>
      <c r="I11" s="366" t="s">
        <v>599</v>
      </c>
      <c r="J11" s="367"/>
      <c r="K11" s="367"/>
      <c r="L11" s="296" t="s">
        <v>598</v>
      </c>
      <c r="M11" s="296"/>
      <c r="N11" s="296"/>
      <c r="O11" s="296"/>
      <c r="P11" s="297"/>
      <c r="Q11" t="s">
        <v>377</v>
      </c>
    </row>
    <row r="12" spans="1:19" ht="42" customHeight="1">
      <c r="A12" s="413"/>
      <c r="B12" s="67" t="s">
        <v>107</v>
      </c>
      <c r="C12" s="427"/>
      <c r="D12" s="427"/>
      <c r="E12" s="427"/>
      <c r="F12" s="427"/>
      <c r="G12" s="427"/>
      <c r="H12" s="427"/>
      <c r="I12" s="427"/>
      <c r="J12" s="427"/>
      <c r="K12" s="427"/>
      <c r="L12" s="427"/>
      <c r="M12" s="427"/>
      <c r="N12" s="427"/>
      <c r="O12" s="427"/>
      <c r="P12" s="427"/>
      <c r="Q12" s="203">
        <f>LEN(C12)</f>
        <v>0</v>
      </c>
      <c r="R12" s="203"/>
      <c r="S12" s="260" t="s">
        <v>399</v>
      </c>
    </row>
    <row r="13" spans="1:19" ht="24.75" customHeight="1">
      <c r="A13" s="413"/>
      <c r="B13" s="428" t="s">
        <v>402</v>
      </c>
      <c r="C13" s="431"/>
      <c r="D13" s="432"/>
      <c r="E13" s="432"/>
      <c r="F13" s="432"/>
      <c r="G13" s="432"/>
      <c r="H13" s="432"/>
      <c r="I13" s="432"/>
      <c r="J13" s="432"/>
      <c r="K13" s="432"/>
      <c r="L13" s="432"/>
      <c r="M13" s="432"/>
      <c r="N13" s="432"/>
      <c r="O13" s="432"/>
      <c r="P13" s="433"/>
      <c r="Q13" s="203">
        <f>LEN(C13)</f>
        <v>0</v>
      </c>
      <c r="R13" s="203"/>
      <c r="S13" s="260" t="s">
        <v>397</v>
      </c>
    </row>
    <row r="14" spans="1:19" ht="24.75" customHeight="1">
      <c r="A14" s="413"/>
      <c r="B14" s="429"/>
      <c r="C14" s="434"/>
      <c r="D14" s="435"/>
      <c r="E14" s="435"/>
      <c r="F14" s="435"/>
      <c r="G14" s="435"/>
      <c r="H14" s="435"/>
      <c r="I14" s="435"/>
      <c r="J14" s="435"/>
      <c r="K14" s="435"/>
      <c r="L14" s="435"/>
      <c r="M14" s="435"/>
      <c r="N14" s="435"/>
      <c r="O14" s="435"/>
      <c r="P14" s="436"/>
    </row>
    <row r="15" spans="1:19" ht="24.75" customHeight="1">
      <c r="A15" s="413"/>
      <c r="B15" s="429"/>
      <c r="C15" s="434"/>
      <c r="D15" s="435"/>
      <c r="E15" s="435"/>
      <c r="F15" s="435"/>
      <c r="G15" s="435"/>
      <c r="H15" s="435"/>
      <c r="I15" s="435"/>
      <c r="J15" s="435"/>
      <c r="K15" s="435"/>
      <c r="L15" s="435"/>
      <c r="M15" s="435"/>
      <c r="N15" s="435"/>
      <c r="O15" s="435"/>
      <c r="P15" s="436"/>
    </row>
    <row r="16" spans="1:19" ht="24.75" customHeight="1">
      <c r="A16" s="413"/>
      <c r="B16" s="429"/>
      <c r="C16" s="434"/>
      <c r="D16" s="435"/>
      <c r="E16" s="435"/>
      <c r="F16" s="435"/>
      <c r="G16" s="435"/>
      <c r="H16" s="435"/>
      <c r="I16" s="435"/>
      <c r="J16" s="435"/>
      <c r="K16" s="435"/>
      <c r="L16" s="435"/>
      <c r="M16" s="435"/>
      <c r="N16" s="435"/>
      <c r="O16" s="435"/>
      <c r="P16" s="436"/>
    </row>
    <row r="17" spans="1:17" ht="24.75" customHeight="1">
      <c r="A17" s="413"/>
      <c r="B17" s="429"/>
      <c r="C17" s="434"/>
      <c r="D17" s="435"/>
      <c r="E17" s="435"/>
      <c r="F17" s="435"/>
      <c r="G17" s="435"/>
      <c r="H17" s="435"/>
      <c r="I17" s="435"/>
      <c r="J17" s="435"/>
      <c r="K17" s="435"/>
      <c r="L17" s="435"/>
      <c r="M17" s="435"/>
      <c r="N17" s="435"/>
      <c r="O17" s="435"/>
      <c r="P17" s="436"/>
    </row>
    <row r="18" spans="1:17" ht="24.6" customHeight="1">
      <c r="A18" s="413"/>
      <c r="B18" s="429"/>
      <c r="C18" s="434"/>
      <c r="D18" s="435"/>
      <c r="E18" s="435"/>
      <c r="F18" s="435"/>
      <c r="G18" s="435"/>
      <c r="H18" s="435"/>
      <c r="I18" s="435"/>
      <c r="J18" s="435"/>
      <c r="K18" s="435"/>
      <c r="L18" s="435"/>
      <c r="M18" s="435"/>
      <c r="N18" s="435"/>
      <c r="O18" s="435"/>
      <c r="P18" s="436"/>
    </row>
    <row r="19" spans="1:17" ht="24.6" customHeight="1">
      <c r="A19" s="413"/>
      <c r="B19" s="429"/>
      <c r="C19" s="434"/>
      <c r="D19" s="435"/>
      <c r="E19" s="435"/>
      <c r="F19" s="435"/>
      <c r="G19" s="435"/>
      <c r="H19" s="435"/>
      <c r="I19" s="435"/>
      <c r="J19" s="435"/>
      <c r="K19" s="435"/>
      <c r="L19" s="435"/>
      <c r="M19" s="435"/>
      <c r="N19" s="435"/>
      <c r="O19" s="435"/>
      <c r="P19" s="436"/>
    </row>
    <row r="20" spans="1:17" ht="24.6" customHeight="1">
      <c r="A20" s="413"/>
      <c r="B20" s="430"/>
      <c r="C20" s="437"/>
      <c r="D20" s="438"/>
      <c r="E20" s="438"/>
      <c r="F20" s="438"/>
      <c r="G20" s="438"/>
      <c r="H20" s="438"/>
      <c r="I20" s="438"/>
      <c r="J20" s="438"/>
      <c r="K20" s="438"/>
      <c r="L20" s="438"/>
      <c r="M20" s="438"/>
      <c r="N20" s="438"/>
      <c r="O20" s="438"/>
      <c r="P20" s="439"/>
    </row>
    <row r="21" spans="1:17" ht="32.25" customHeight="1">
      <c r="A21" s="413"/>
      <c r="B21" s="187" t="s">
        <v>367</v>
      </c>
      <c r="C21" s="345" t="s">
        <v>364</v>
      </c>
      <c r="D21" s="346"/>
      <c r="E21" s="346"/>
      <c r="F21" s="346"/>
      <c r="G21" s="355" t="s">
        <v>328</v>
      </c>
      <c r="H21" s="356"/>
      <c r="I21" s="343" t="s">
        <v>365</v>
      </c>
      <c r="J21" s="344"/>
      <c r="K21" s="355" t="s">
        <v>328</v>
      </c>
      <c r="L21" s="356"/>
      <c r="M21" s="353" t="s">
        <v>366</v>
      </c>
      <c r="N21" s="354"/>
      <c r="O21" s="355" t="s">
        <v>328</v>
      </c>
      <c r="P21" s="356"/>
    </row>
    <row r="22" spans="1:17" ht="21" customHeight="1">
      <c r="A22" s="372" t="s">
        <v>170</v>
      </c>
      <c r="B22" s="29" t="s">
        <v>79</v>
      </c>
      <c r="C22" s="376"/>
      <c r="D22" s="377"/>
      <c r="E22" s="377"/>
      <c r="F22" s="377"/>
      <c r="G22" s="377"/>
      <c r="H22" s="377"/>
      <c r="I22" s="377"/>
      <c r="J22" s="377"/>
      <c r="K22" s="377"/>
      <c r="L22" s="377"/>
      <c r="M22" s="377"/>
      <c r="N22" s="377"/>
      <c r="O22" s="377"/>
      <c r="P22" s="378"/>
    </row>
    <row r="23" spans="1:17" ht="21" customHeight="1">
      <c r="A23" s="373"/>
      <c r="B23" s="28" t="s">
        <v>6</v>
      </c>
      <c r="C23" s="379"/>
      <c r="D23" s="380"/>
      <c r="E23" s="380"/>
      <c r="F23" s="380"/>
      <c r="G23" s="380"/>
      <c r="H23" s="380"/>
      <c r="I23" s="380"/>
      <c r="J23" s="380"/>
      <c r="K23" s="380"/>
      <c r="L23" s="380"/>
      <c r="M23" s="380"/>
      <c r="N23" s="380"/>
      <c r="O23" s="380"/>
      <c r="P23" s="381"/>
    </row>
    <row r="24" spans="1:17" ht="21" customHeight="1">
      <c r="A24" s="373"/>
      <c r="B24" s="382" t="s">
        <v>7</v>
      </c>
      <c r="C24" s="384" t="s">
        <v>451</v>
      </c>
      <c r="D24" s="385"/>
      <c r="E24" s="385"/>
      <c r="F24" s="385"/>
      <c r="G24" s="385"/>
      <c r="H24" s="385"/>
      <c r="I24" s="385"/>
      <c r="J24" s="385"/>
      <c r="K24" s="385"/>
      <c r="L24" s="385"/>
      <c r="M24" s="385"/>
      <c r="N24" s="385"/>
      <c r="O24" s="385"/>
      <c r="P24" s="386"/>
    </row>
    <row r="25" spans="1:17" ht="21" customHeight="1">
      <c r="A25" s="373"/>
      <c r="B25" s="383"/>
      <c r="C25" s="387"/>
      <c r="D25" s="388"/>
      <c r="E25" s="388"/>
      <c r="F25" s="388"/>
      <c r="G25" s="388"/>
      <c r="H25" s="388"/>
      <c r="I25" s="388"/>
      <c r="J25" s="388"/>
      <c r="K25" s="388"/>
      <c r="L25" s="388"/>
      <c r="M25" s="388"/>
      <c r="N25" s="388"/>
      <c r="O25" s="388"/>
      <c r="P25" s="389"/>
    </row>
    <row r="26" spans="1:17" ht="18" customHeight="1">
      <c r="A26" s="373"/>
      <c r="B26" s="394" t="s">
        <v>393</v>
      </c>
      <c r="C26" s="194" t="s">
        <v>378</v>
      </c>
      <c r="D26" s="396" t="s">
        <v>328</v>
      </c>
      <c r="E26" s="397"/>
      <c r="F26" s="398"/>
      <c r="G26" s="196" t="s">
        <v>379</v>
      </c>
      <c r="H26" s="275"/>
      <c r="I26" s="198" t="s">
        <v>380</v>
      </c>
      <c r="J26" s="275"/>
      <c r="K26" s="198" t="s">
        <v>381</v>
      </c>
      <c r="L26" s="275"/>
      <c r="M26" s="198" t="s">
        <v>382</v>
      </c>
      <c r="N26" s="275"/>
      <c r="O26" s="200" t="s">
        <v>383</v>
      </c>
      <c r="P26" s="277"/>
    </row>
    <row r="27" spans="1:17" ht="18" customHeight="1">
      <c r="A27" s="373"/>
      <c r="B27" s="395"/>
      <c r="C27" s="195" t="s">
        <v>384</v>
      </c>
      <c r="D27" s="399"/>
      <c r="E27" s="400"/>
      <c r="F27" s="401"/>
      <c r="G27" s="197" t="s">
        <v>385</v>
      </c>
      <c r="H27" s="276"/>
      <c r="I27" s="199" t="s">
        <v>386</v>
      </c>
      <c r="J27" s="276"/>
      <c r="K27" s="199" t="s">
        <v>387</v>
      </c>
      <c r="L27" s="276"/>
      <c r="M27" s="199" t="s">
        <v>388</v>
      </c>
      <c r="N27" s="276"/>
      <c r="O27" s="201" t="s">
        <v>389</v>
      </c>
      <c r="P27" s="278"/>
    </row>
    <row r="28" spans="1:17" ht="18" customHeight="1">
      <c r="A28" s="373"/>
      <c r="B28" s="395"/>
      <c r="C28" s="195" t="s">
        <v>390</v>
      </c>
      <c r="D28" s="399"/>
      <c r="E28" s="400"/>
      <c r="F28" s="401"/>
      <c r="G28" s="197" t="s">
        <v>391</v>
      </c>
      <c r="H28" s="276"/>
      <c r="I28" s="199" t="s">
        <v>392</v>
      </c>
      <c r="J28" s="276"/>
      <c r="K28" s="357"/>
      <c r="L28" s="358"/>
      <c r="M28" s="358"/>
      <c r="N28" s="358"/>
      <c r="O28" s="358"/>
      <c r="P28" s="359"/>
    </row>
    <row r="29" spans="1:17" ht="18" customHeight="1">
      <c r="A29" s="373"/>
      <c r="B29" s="298" t="s">
        <v>394</v>
      </c>
      <c r="C29" s="402"/>
      <c r="D29" s="403"/>
      <c r="E29" s="403"/>
      <c r="F29" s="403"/>
      <c r="G29" s="403"/>
      <c r="H29" s="403"/>
      <c r="I29" s="403"/>
      <c r="J29" s="403"/>
      <c r="K29" s="403"/>
      <c r="L29" s="403"/>
      <c r="M29" s="403"/>
      <c r="N29" s="403"/>
      <c r="O29" s="403"/>
      <c r="P29" s="404"/>
    </row>
    <row r="30" spans="1:17" ht="21" customHeight="1">
      <c r="A30" s="373"/>
      <c r="B30" s="3" t="s">
        <v>8</v>
      </c>
      <c r="C30" s="202" t="s">
        <v>4</v>
      </c>
      <c r="D30" s="405"/>
      <c r="E30" s="405"/>
      <c r="F30" s="351" t="s">
        <v>357</v>
      </c>
      <c r="G30" s="352"/>
      <c r="H30" s="184" t="s">
        <v>452</v>
      </c>
      <c r="I30" s="247" t="s">
        <v>358</v>
      </c>
      <c r="J30" s="274"/>
      <c r="K30" s="248" t="s">
        <v>400</v>
      </c>
      <c r="L30" s="368" t="s">
        <v>356</v>
      </c>
      <c r="M30" s="368"/>
      <c r="N30" s="368"/>
      <c r="O30" s="368"/>
      <c r="P30" s="369"/>
      <c r="Q30" t="s">
        <v>377</v>
      </c>
    </row>
    <row r="31" spans="1:17" ht="21" customHeight="1">
      <c r="A31" s="374"/>
      <c r="B31" s="49" t="s">
        <v>9</v>
      </c>
      <c r="C31" s="390" t="s">
        <v>453</v>
      </c>
      <c r="D31" s="368"/>
      <c r="E31" s="368"/>
      <c r="F31" s="368"/>
      <c r="G31" s="368"/>
      <c r="H31" s="368"/>
      <c r="I31" s="368"/>
      <c r="J31" s="368"/>
      <c r="K31" s="368"/>
      <c r="L31" s="368"/>
      <c r="M31" s="368"/>
      <c r="N31" s="368"/>
      <c r="O31" s="368"/>
      <c r="P31" s="369"/>
    </row>
    <row r="32" spans="1:17" ht="21" customHeight="1">
      <c r="A32" s="375"/>
      <c r="B32" s="49" t="s">
        <v>67</v>
      </c>
      <c r="C32" s="391"/>
      <c r="D32" s="392"/>
      <c r="E32" s="392"/>
      <c r="F32" s="392"/>
      <c r="G32" s="392"/>
      <c r="H32" s="392"/>
      <c r="I32" s="392"/>
      <c r="J32" s="392"/>
      <c r="K32" s="392"/>
      <c r="L32" s="392"/>
      <c r="M32" s="392"/>
      <c r="N32" s="392"/>
      <c r="O32" s="392"/>
      <c r="P32" s="393"/>
    </row>
    <row r="33" spans="1:16" s="9" customFormat="1" ht="18" customHeight="1">
      <c r="A33" s="10" t="s">
        <v>30</v>
      </c>
      <c r="B33" s="30"/>
      <c r="C33" s="51"/>
      <c r="D33" s="51"/>
      <c r="E33" s="51"/>
      <c r="F33" s="51"/>
      <c r="G33" s="51"/>
      <c r="H33" s="51"/>
      <c r="I33" s="51"/>
      <c r="J33" s="51"/>
      <c r="K33" s="51"/>
      <c r="L33" s="51"/>
      <c r="M33" s="51"/>
      <c r="N33" s="51"/>
      <c r="O33" s="370"/>
      <c r="P33" s="371"/>
    </row>
    <row r="34" spans="1:16" s="9" customFormat="1" ht="18" customHeight="1">
      <c r="A34" s="11" t="s">
        <v>31</v>
      </c>
      <c r="B34" s="12"/>
      <c r="C34" s="8"/>
      <c r="D34" s="8"/>
      <c r="E34" s="8"/>
      <c r="F34" s="8"/>
      <c r="G34" s="8"/>
      <c r="H34" s="349"/>
      <c r="I34" s="349"/>
      <c r="J34" s="349"/>
      <c r="K34" s="349"/>
      <c r="L34" s="349"/>
      <c r="M34" s="349"/>
      <c r="N34" s="349"/>
      <c r="O34" s="349"/>
      <c r="P34" s="350"/>
    </row>
    <row r="35" spans="1:16" s="9" customFormat="1" ht="18" customHeight="1">
      <c r="A35" s="11" t="s">
        <v>403</v>
      </c>
      <c r="B35" s="211" t="s">
        <v>404</v>
      </c>
      <c r="C35" s="360" t="s">
        <v>328</v>
      </c>
      <c r="D35" s="361"/>
      <c r="E35" s="361"/>
      <c r="F35" s="362"/>
      <c r="G35" s="213" t="s">
        <v>413</v>
      </c>
      <c r="H35" s="185" t="s">
        <v>414</v>
      </c>
      <c r="I35" s="347" t="s">
        <v>328</v>
      </c>
      <c r="J35" s="348"/>
      <c r="K35" s="363"/>
      <c r="L35" s="349"/>
      <c r="M35" s="349"/>
      <c r="N35" s="349"/>
      <c r="O35" s="349"/>
      <c r="P35" s="350"/>
    </row>
    <row r="36" spans="1:16" s="9" customFormat="1" ht="18" customHeight="1">
      <c r="A36" s="11"/>
      <c r="B36" s="211" t="s">
        <v>32</v>
      </c>
      <c r="C36" s="349"/>
      <c r="D36" s="349"/>
      <c r="E36" s="349"/>
      <c r="F36" s="349"/>
      <c r="G36" s="349"/>
      <c r="H36" s="349"/>
      <c r="I36" s="349"/>
      <c r="J36" s="349"/>
      <c r="K36" s="349"/>
      <c r="L36" s="349"/>
      <c r="M36" s="349"/>
      <c r="N36" s="349"/>
      <c r="O36" s="349"/>
      <c r="P36" s="350"/>
    </row>
    <row r="37" spans="1:16" s="9" customFormat="1" ht="18" customHeight="1">
      <c r="A37" s="11"/>
      <c r="B37" s="211" t="s">
        <v>33</v>
      </c>
      <c r="C37" s="349"/>
      <c r="D37" s="349"/>
      <c r="E37" s="349"/>
      <c r="F37" s="349"/>
      <c r="G37" s="349"/>
      <c r="H37" s="349"/>
      <c r="I37" s="349"/>
      <c r="J37" s="349"/>
      <c r="K37" s="349"/>
      <c r="L37" s="349"/>
      <c r="M37" s="349"/>
      <c r="N37" s="349"/>
      <c r="O37" s="349"/>
      <c r="P37" s="350"/>
    </row>
    <row r="38" spans="1:16" s="9" customFormat="1" ht="18" customHeight="1">
      <c r="A38" s="13"/>
      <c r="B38" s="212" t="s">
        <v>139</v>
      </c>
      <c r="C38" s="341"/>
      <c r="D38" s="341"/>
      <c r="E38" s="341"/>
      <c r="F38" s="341"/>
      <c r="G38" s="341"/>
      <c r="H38" s="341"/>
      <c r="I38" s="341"/>
      <c r="J38" s="341"/>
      <c r="K38" s="341"/>
      <c r="L38" s="341"/>
      <c r="M38" s="341"/>
      <c r="N38" s="341"/>
      <c r="O38" s="341"/>
      <c r="P38" s="342"/>
    </row>
  </sheetData>
  <mergeCells count="52">
    <mergeCell ref="C2:N2"/>
    <mergeCell ref="K3:N3"/>
    <mergeCell ref="A5:A21"/>
    <mergeCell ref="C5:P5"/>
    <mergeCell ref="C6:P6"/>
    <mergeCell ref="O3:P4"/>
    <mergeCell ref="O2:P2"/>
    <mergeCell ref="E10:P10"/>
    <mergeCell ref="A4:N4"/>
    <mergeCell ref="C7:P7"/>
    <mergeCell ref="C8:P8"/>
    <mergeCell ref="C12:P12"/>
    <mergeCell ref="B13:B20"/>
    <mergeCell ref="C13:P20"/>
    <mergeCell ref="C9:G9"/>
    <mergeCell ref="L9:P9"/>
    <mergeCell ref="A22:A32"/>
    <mergeCell ref="C22:P22"/>
    <mergeCell ref="C23:P23"/>
    <mergeCell ref="B24:B25"/>
    <mergeCell ref="C24:P24"/>
    <mergeCell ref="C25:P25"/>
    <mergeCell ref="C31:P31"/>
    <mergeCell ref="C32:P32"/>
    <mergeCell ref="B26:B28"/>
    <mergeCell ref="D26:F26"/>
    <mergeCell ref="D27:F27"/>
    <mergeCell ref="L30:P30"/>
    <mergeCell ref="C29:P29"/>
    <mergeCell ref="D30:E30"/>
    <mergeCell ref="D28:F28"/>
    <mergeCell ref="C10:D10"/>
    <mergeCell ref="C11:D11"/>
    <mergeCell ref="E11:H11"/>
    <mergeCell ref="I11:K11"/>
    <mergeCell ref="O33:P33"/>
    <mergeCell ref="J9:K9"/>
    <mergeCell ref="C38:P38"/>
    <mergeCell ref="I21:J21"/>
    <mergeCell ref="C21:F21"/>
    <mergeCell ref="I35:J35"/>
    <mergeCell ref="C36:P36"/>
    <mergeCell ref="C37:P37"/>
    <mergeCell ref="F30:G30"/>
    <mergeCell ref="M21:N21"/>
    <mergeCell ref="O21:P21"/>
    <mergeCell ref="K28:P28"/>
    <mergeCell ref="C35:F35"/>
    <mergeCell ref="G21:H21"/>
    <mergeCell ref="K21:L21"/>
    <mergeCell ref="H34:P34"/>
    <mergeCell ref="K35:P35"/>
  </mergeCells>
  <phoneticPr fontId="3"/>
  <conditionalFormatting sqref="D26:D28">
    <cfRule type="beginsWith" dxfId="11" priority="3" operator="beginsWith" text="選択">
      <formula>LEFT(D26,LEN("選択"))="選択"</formula>
    </cfRule>
  </conditionalFormatting>
  <conditionalFormatting sqref="G21">
    <cfRule type="beginsWith" dxfId="10" priority="6" operator="beginsWith" text="選択">
      <formula>LEFT(G21,LEN("選択"))="選択"</formula>
    </cfRule>
  </conditionalFormatting>
  <conditionalFormatting sqref="H9 C35">
    <cfRule type="beginsWith" dxfId="9" priority="2" operator="beginsWith" text="選択">
      <formula>LEFT(C9,LEN("選択"))="選択"</formula>
    </cfRule>
  </conditionalFormatting>
  <conditionalFormatting sqref="I35">
    <cfRule type="beginsWith" dxfId="8" priority="1" operator="beginsWith" text="選択">
      <formula>LEFT(I35,LEN("選択"))="選択"</formula>
    </cfRule>
  </conditionalFormatting>
  <conditionalFormatting sqref="K21">
    <cfRule type="beginsWith" dxfId="7" priority="5" operator="beginsWith" text="選択">
      <formula>LEFT(K21,LEN("選択"))="選択"</formula>
    </cfRule>
  </conditionalFormatting>
  <conditionalFormatting sqref="L9">
    <cfRule type="beginsWith" dxfId="6" priority="9" operator="beginsWith" text="選択">
      <formula>LEFT(L9,LEN("選択"))="選択"</formula>
    </cfRule>
  </conditionalFormatting>
  <conditionalFormatting sqref="O21">
    <cfRule type="beginsWith" dxfId="5" priority="4" operator="beginsWith" text="選択">
      <formula>LEFT(O21,LEN("選択"))="選択"</formula>
    </cfRule>
  </conditionalFormatting>
  <dataValidations count="1">
    <dataValidation type="textLength" allowBlank="1" showInputMessage="1" showErrorMessage="1" sqref="C6:P6" xr:uid="{00000000-0002-0000-0300-000000000000}">
      <formula1>1</formula1>
      <formula2>30</formula2>
    </dataValidation>
  </dataValidations>
  <printOptions horizontalCentered="1"/>
  <pageMargins left="0.55118110236220474" right="0.35433070866141736" top="0.78740157480314965" bottom="0.35433070866141736" header="0.51181102362204722" footer="0.31496062992125984"/>
  <pageSetup paperSize="9" scale="95"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1000000}">
          <x14:formula1>
            <xm:f>選択肢!$B$3:$B$5</xm:f>
          </x14:formula1>
          <xm:sqref>H9</xm:sqref>
        </x14:dataValidation>
        <x14:dataValidation type="list" allowBlank="1" showInputMessage="1" showErrorMessage="1" xr:uid="{00000000-0002-0000-0300-000002000000}">
          <x14:formula1>
            <xm:f>選択肢!$G$2:$G$19</xm:f>
          </x14:formula1>
          <xm:sqref>C26:D26</xm:sqref>
        </x14:dataValidation>
        <x14:dataValidation type="list" allowBlank="1" showInputMessage="1" showErrorMessage="1" xr:uid="{00000000-0002-0000-0300-000003000000}">
          <x14:formula1>
            <xm:f>選択肢!$I$2:$I$18</xm:f>
          </x14:formula1>
          <xm:sqref>I26</xm:sqref>
        </x14:dataValidation>
        <x14:dataValidation type="list" allowBlank="1" showInputMessage="1" showErrorMessage="1" xr:uid="{00000000-0002-0000-0300-000004000000}">
          <x14:formula1>
            <xm:f>選択肢!$G$21:$G$24</xm:f>
          </x14:formula1>
          <xm:sqref>G21:H21 K21:L21 O21:P21</xm:sqref>
        </x14:dataValidation>
        <x14:dataValidation type="list" allowBlank="1" showInputMessage="1" showErrorMessage="1" xr:uid="{00000000-0002-0000-0300-000005000000}">
          <x14:formula1>
            <xm:f>選択肢!$G$3:$G$19</xm:f>
          </x14:formula1>
          <xm:sqref>P26:P27 H26:H28 J26:J28 L26:L27 N26:N27 D27:F28</xm:sqref>
        </x14:dataValidation>
        <x14:dataValidation type="list" allowBlank="1" showInputMessage="1" showErrorMessage="1" xr:uid="{00000000-0002-0000-0300-000006000000}">
          <x14:formula1>
            <xm:f>選択肢!$G$28:$G$30</xm:f>
          </x14:formula1>
          <xm:sqref>C35:F35</xm:sqref>
        </x14:dataValidation>
        <x14:dataValidation type="list" allowBlank="1" showInputMessage="1" showErrorMessage="1" xr:uid="{00000000-0002-0000-0300-000007000000}">
          <x14:formula1>
            <xm:f>選択肢!$H$28:$H$30</xm:f>
          </x14:formula1>
          <xm:sqref>I35:J35</xm:sqref>
        </x14:dataValidation>
        <x14:dataValidation type="list" allowBlank="1" showInputMessage="1" showErrorMessage="1" xr:uid="{00000000-0002-0000-0300-000008000000}">
          <x14:formula1>
            <xm:f>選択肢!$M$3:$M$23</xm:f>
          </x14:formula1>
          <xm:sqref>O3:P4</xm:sqref>
        </x14:dataValidation>
        <x14:dataValidation type="list" allowBlank="1" showInputMessage="1" showErrorMessage="1" xr:uid="{00000000-0002-0000-0300-000009000000}">
          <x14:formula1>
            <xm:f>選択肢!$B$18:$B$22</xm:f>
          </x14:formula1>
          <xm:sqref>L9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1:O376"/>
  <sheetViews>
    <sheetView showGridLines="0" showZeros="0" view="pageBreakPreview" zoomScaleNormal="100" zoomScaleSheetLayoutView="100" workbookViewId="0">
      <selection activeCell="H2" sqref="H2:H3"/>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10" ht="24.6" customHeight="1">
      <c r="A1" s="105" t="s">
        <v>547</v>
      </c>
      <c r="B1" s="106"/>
      <c r="C1" s="106"/>
      <c r="D1" s="106"/>
      <c r="H1" s="107" t="s">
        <v>0</v>
      </c>
    </row>
    <row r="2" spans="1:10" ht="24.6" customHeight="1">
      <c r="A2" s="88" t="str">
        <f>応募用紙1!A3</f>
        <v>令和8年度　第42回都市公園等コンクール　『④管理運営部門』</v>
      </c>
      <c r="H2" s="446">
        <f>応募用紙1!O3</f>
        <v>0</v>
      </c>
    </row>
    <row r="3" spans="1:10" ht="24.6" customHeight="1">
      <c r="A3" s="108"/>
      <c r="B3" s="130" t="s">
        <v>136</v>
      </c>
      <c r="C3" s="447" t="str">
        <f>応募用紙1!C6</f>
        <v>(20字程度）</v>
      </c>
      <c r="D3" s="447"/>
      <c r="E3" s="447"/>
      <c r="F3" s="447"/>
      <c r="G3" s="448"/>
      <c r="H3" s="446"/>
    </row>
    <row r="4" spans="1:10" ht="18.600000000000001" customHeight="1">
      <c r="A4" s="450" t="s">
        <v>409</v>
      </c>
      <c r="B4" s="96" t="s">
        <v>34</v>
      </c>
      <c r="C4" s="454"/>
      <c r="D4" s="454"/>
      <c r="E4" s="454"/>
      <c r="F4" s="454"/>
      <c r="G4" s="454"/>
      <c r="H4" s="454"/>
    </row>
    <row r="5" spans="1:10" ht="18.600000000000001" customHeight="1" thickBot="1">
      <c r="A5" s="451"/>
      <c r="B5" s="98" t="s">
        <v>411</v>
      </c>
      <c r="C5" s="455"/>
      <c r="D5" s="455"/>
      <c r="E5" s="455"/>
      <c r="F5" s="455"/>
      <c r="G5" s="455"/>
      <c r="H5" s="455"/>
      <c r="J5" s="193"/>
    </row>
    <row r="6" spans="1:10" ht="18.600000000000001" customHeight="1" thickBot="1">
      <c r="A6" s="452"/>
      <c r="B6" s="96" t="s">
        <v>34</v>
      </c>
      <c r="C6" s="456"/>
      <c r="D6" s="457"/>
      <c r="E6" s="457"/>
      <c r="F6" s="457"/>
      <c r="G6" s="97"/>
      <c r="H6" s="103"/>
    </row>
    <row r="7" spans="1:10" ht="18.600000000000001" customHeight="1" thickBot="1">
      <c r="A7" s="452"/>
      <c r="B7" s="98" t="s">
        <v>39</v>
      </c>
      <c r="C7" s="458"/>
      <c r="D7" s="459"/>
      <c r="E7" s="459"/>
      <c r="F7" s="459"/>
      <c r="G7" s="89" t="s">
        <v>19</v>
      </c>
      <c r="H7" s="100"/>
    </row>
    <row r="8" spans="1:10" ht="18.600000000000001" customHeight="1">
      <c r="A8" s="451"/>
      <c r="B8" s="93" t="s">
        <v>10</v>
      </c>
      <c r="C8" s="460" t="s">
        <v>41</v>
      </c>
      <c r="D8" s="461"/>
      <c r="E8" s="461"/>
      <c r="F8" s="461"/>
      <c r="G8" s="461"/>
      <c r="H8" s="462"/>
    </row>
    <row r="9" spans="1:10" ht="18.600000000000001" customHeight="1">
      <c r="A9" s="451"/>
      <c r="B9" s="93"/>
      <c r="C9" s="463"/>
      <c r="D9" s="464"/>
      <c r="E9" s="464"/>
      <c r="F9" s="464"/>
      <c r="G9" s="464"/>
      <c r="H9" s="465"/>
    </row>
    <row r="10" spans="1:10" ht="18.600000000000001" customHeight="1">
      <c r="A10" s="451"/>
      <c r="B10" s="110" t="s">
        <v>56</v>
      </c>
      <c r="C10" s="90" t="s">
        <v>21</v>
      </c>
      <c r="D10" s="449"/>
      <c r="E10" s="449"/>
      <c r="F10" s="449"/>
      <c r="G10" s="449"/>
      <c r="H10" s="445"/>
    </row>
    <row r="11" spans="1:10" ht="18.600000000000001" customHeight="1">
      <c r="A11" s="451"/>
      <c r="B11" s="111" t="s">
        <v>57</v>
      </c>
      <c r="C11" s="92" t="s">
        <v>22</v>
      </c>
      <c r="D11" s="468" t="s">
        <v>41</v>
      </c>
      <c r="E11" s="469"/>
      <c r="F11" s="469"/>
      <c r="G11" s="469"/>
      <c r="H11" s="470"/>
    </row>
    <row r="12" spans="1:10" ht="18.600000000000001" customHeight="1">
      <c r="A12" s="451"/>
      <c r="B12" s="112" t="s">
        <v>231</v>
      </c>
      <c r="C12" s="113"/>
      <c r="D12" s="463"/>
      <c r="E12" s="464"/>
      <c r="F12" s="464"/>
      <c r="G12" s="464"/>
      <c r="H12" s="465"/>
    </row>
    <row r="13" spans="1:10" ht="18.600000000000001" customHeight="1">
      <c r="A13" s="451"/>
      <c r="B13" s="114"/>
      <c r="C13" s="96" t="s">
        <v>34</v>
      </c>
      <c r="D13" s="457"/>
      <c r="E13" s="457"/>
      <c r="F13" s="457"/>
      <c r="G13" s="457"/>
      <c r="H13" s="471"/>
    </row>
    <row r="14" spans="1:10" ht="18.600000000000001" customHeight="1">
      <c r="A14" s="451"/>
      <c r="B14" s="114" t="s">
        <v>145</v>
      </c>
      <c r="C14" s="98" t="s">
        <v>23</v>
      </c>
      <c r="D14" s="459"/>
      <c r="E14" s="459"/>
      <c r="F14" s="459"/>
      <c r="G14" s="459"/>
      <c r="H14" s="472"/>
    </row>
    <row r="15" spans="1:10" ht="18.600000000000001" customHeight="1">
      <c r="A15" s="451"/>
      <c r="B15" s="112"/>
      <c r="C15" s="90" t="s">
        <v>24</v>
      </c>
      <c r="D15" s="444"/>
      <c r="E15" s="445"/>
      <c r="F15" s="90" t="s">
        <v>25</v>
      </c>
      <c r="G15" s="444"/>
      <c r="H15" s="445"/>
    </row>
    <row r="16" spans="1:10" ht="18.600000000000001" customHeight="1">
      <c r="A16" s="451"/>
      <c r="B16" s="115"/>
      <c r="C16" s="90" t="s">
        <v>26</v>
      </c>
      <c r="D16" s="466"/>
      <c r="E16" s="467"/>
      <c r="F16" s="90" t="s">
        <v>27</v>
      </c>
      <c r="G16" s="466"/>
      <c r="H16" s="467"/>
    </row>
    <row r="17" spans="1:15" ht="27.75" customHeight="1">
      <c r="A17" s="453"/>
      <c r="B17" s="113" t="s">
        <v>526</v>
      </c>
      <c r="C17" s="444" t="s">
        <v>528</v>
      </c>
      <c r="D17" s="449"/>
      <c r="E17" s="449"/>
      <c r="F17" s="449"/>
      <c r="G17" s="449"/>
      <c r="H17" s="445"/>
    </row>
    <row r="18" spans="1:15" ht="20.100000000000001" customHeight="1">
      <c r="B18" s="87" ph="1"/>
      <c r="F18" s="87" ph="1"/>
      <c r="K18" s="87" ph="1"/>
      <c r="O18" s="87" ph="1"/>
    </row>
    <row r="20" spans="1:15" ht="20.100000000000001" customHeight="1">
      <c r="F20" s="87" ph="1"/>
      <c r="O20" s="87" ph="1"/>
    </row>
    <row r="22" spans="1:15" ht="20.100000000000001" customHeight="1">
      <c r="B22" s="87" ph="1"/>
      <c r="K22" s="87" ph="1"/>
    </row>
    <row r="23" spans="1:15" ht="20.100000000000001" customHeight="1">
      <c r="B23" s="87" ph="1"/>
      <c r="K23" s="87" ph="1"/>
    </row>
    <row r="26" spans="1:15" ht="20.100000000000001" customHeight="1">
      <c r="B26" s="87" ph="1"/>
      <c r="F26" s="87" ph="1"/>
      <c r="K26" s="87" ph="1"/>
      <c r="O26" s="87" ph="1"/>
    </row>
    <row r="28" spans="1:15" ht="20.100000000000001" customHeight="1">
      <c r="F28" s="87" ph="1"/>
      <c r="O28" s="87" ph="1"/>
    </row>
    <row r="30" spans="1:15" ht="20.100000000000001" customHeight="1">
      <c r="B30" s="87" ph="1"/>
      <c r="K30" s="87" ph="1"/>
    </row>
    <row r="32" spans="1:15" ht="20.100000000000001" customHeight="1">
      <c r="B32" s="87" ph="1"/>
      <c r="K32" s="87" ph="1"/>
    </row>
    <row r="34" spans="2:15" ht="20.100000000000001" customHeight="1">
      <c r="B34" s="87" ph="1"/>
      <c r="K34" s="87" ph="1"/>
    </row>
    <row r="36" spans="2:15" ht="20.100000000000001" customHeight="1">
      <c r="B36" s="87" ph="1"/>
      <c r="F36" s="87" ph="1"/>
      <c r="K36" s="87" ph="1"/>
      <c r="O36" s="87" ph="1"/>
    </row>
    <row r="38" spans="2:15" ht="20.100000000000001" customHeight="1">
      <c r="F38" s="87" ph="1"/>
      <c r="O38" s="87" ph="1"/>
    </row>
    <row r="40" spans="2:15" ht="20.100000000000001" customHeight="1">
      <c r="B40" s="87" ph="1"/>
      <c r="K40" s="87" ph="1"/>
    </row>
    <row r="41" spans="2:15" ht="20.100000000000001" customHeight="1">
      <c r="B41" s="87" ph="1"/>
      <c r="K41" s="87" ph="1"/>
    </row>
    <row r="44" spans="2:15" ht="20.100000000000001" customHeight="1">
      <c r="B44" s="87" ph="1"/>
      <c r="F44" s="87" ph="1"/>
      <c r="K44" s="87" ph="1"/>
      <c r="O44" s="87" ph="1"/>
    </row>
    <row r="46" spans="2:15" ht="20.100000000000001" customHeight="1">
      <c r="F46" s="87" ph="1"/>
      <c r="O46" s="87" ph="1"/>
    </row>
    <row r="48" spans="2:15" ht="20.100000000000001" customHeight="1">
      <c r="B48" s="87" ph="1"/>
      <c r="K48" s="87" ph="1"/>
    </row>
    <row r="50" spans="2:15" ht="20.100000000000001" customHeight="1">
      <c r="B50" s="87" ph="1"/>
      <c r="K50" s="87" ph="1"/>
    </row>
    <row r="52" spans="2:15" ht="20.100000000000001" customHeight="1">
      <c r="B52" s="87" ph="1"/>
      <c r="K52" s="87" ph="1"/>
    </row>
    <row r="54" spans="2:15" ht="20.100000000000001" customHeight="1">
      <c r="F54" s="87" ph="1"/>
      <c r="O54" s="87" ph="1"/>
    </row>
    <row r="56" spans="2:15" ht="20.100000000000001" customHeight="1">
      <c r="B56" s="87" ph="1"/>
      <c r="K56" s="87" ph="1"/>
    </row>
    <row r="57" spans="2:15" ht="20.100000000000001" customHeight="1">
      <c r="B57" s="87" ph="1"/>
      <c r="K57" s="87" ph="1"/>
    </row>
    <row r="60" spans="2:15" ht="20.100000000000001" customHeight="1">
      <c r="B60" s="87" ph="1"/>
      <c r="F60" s="87" ph="1"/>
      <c r="K60" s="87" ph="1"/>
      <c r="O60" s="87" ph="1"/>
    </row>
    <row r="62" spans="2:15" ht="20.100000000000001" customHeight="1">
      <c r="B62" s="87" ph="1"/>
      <c r="K62" s="87" ph="1"/>
    </row>
    <row r="64" spans="2:15" ht="20.100000000000001" customHeight="1">
      <c r="B64" s="87" ph="1"/>
      <c r="K64" s="87" ph="1"/>
    </row>
    <row r="66" spans="2:15" ht="20.100000000000001" customHeight="1">
      <c r="B66" s="87" ph="1"/>
      <c r="K66" s="87" ph="1"/>
    </row>
    <row r="68" spans="2:15" ht="20.100000000000001" customHeight="1">
      <c r="B68" s="87" ph="1"/>
      <c r="F68" s="87" ph="1"/>
      <c r="K68" s="87" ph="1"/>
      <c r="O68" s="87" ph="1"/>
    </row>
    <row r="70" spans="2:15" ht="20.100000000000001" customHeight="1">
      <c r="B70" s="87" ph="1"/>
      <c r="K70" s="87" ph="1"/>
    </row>
    <row r="72" spans="2:15" ht="20.100000000000001" customHeight="1">
      <c r="B72" s="87" ph="1"/>
      <c r="K72" s="87" ph="1"/>
    </row>
    <row r="74" spans="2:15" ht="20.100000000000001" customHeight="1">
      <c r="B74" s="87" ph="1"/>
      <c r="K74" s="87" ph="1"/>
    </row>
    <row r="76" spans="2:15" ht="20.100000000000001" customHeight="1">
      <c r="B76" s="87" ph="1"/>
      <c r="F76" s="87" ph="1"/>
      <c r="K76" s="87" ph="1"/>
      <c r="O76" s="87" ph="1"/>
    </row>
    <row r="78" spans="2:15" ht="20.100000000000001" customHeight="1">
      <c r="B78" s="87" ph="1"/>
      <c r="K78" s="87" ph="1"/>
    </row>
    <row r="79" spans="2:15" ht="20.100000000000001" customHeight="1">
      <c r="B79" s="87" ph="1"/>
      <c r="K79" s="87" ph="1"/>
    </row>
    <row r="80" spans="2:15" ht="20.100000000000001" customHeight="1">
      <c r="B80" s="87" ph="1"/>
      <c r="K80" s="87" ph="1"/>
    </row>
    <row r="82" spans="2:15" ht="20.100000000000001" customHeight="1">
      <c r="B82" s="87" ph="1"/>
      <c r="K82" s="87" ph="1"/>
    </row>
    <row r="84" spans="2:15" ht="20.100000000000001" customHeight="1">
      <c r="B84" s="87" ph="1"/>
      <c r="F84" s="87" ph="1"/>
      <c r="K84" s="87" ph="1"/>
      <c r="O84" s="87" ph="1"/>
    </row>
    <row r="86" spans="2:15" ht="20.100000000000001" customHeight="1">
      <c r="B86" s="87" ph="1"/>
      <c r="K86" s="87" ph="1"/>
    </row>
    <row r="87" spans="2:15" ht="20.100000000000001" customHeight="1">
      <c r="B87" s="87" ph="1"/>
      <c r="K87" s="87" ph="1"/>
    </row>
    <row r="88" spans="2:15" ht="20.100000000000001" customHeight="1">
      <c r="B88" s="87" ph="1"/>
      <c r="K88" s="87" ph="1"/>
    </row>
    <row r="90" spans="2:15" ht="20.100000000000001" customHeight="1">
      <c r="B90" s="87" ph="1"/>
      <c r="K90" s="87" ph="1"/>
    </row>
    <row r="92" spans="2:15" ht="20.100000000000001" customHeight="1">
      <c r="B92" s="87" ph="1"/>
      <c r="F92" s="87" ph="1"/>
      <c r="K92" s="87" ph="1"/>
      <c r="O92" s="87" ph="1"/>
    </row>
    <row r="94" spans="2:15" ht="20.100000000000001" customHeight="1">
      <c r="B94" s="87" ph="1"/>
      <c r="K94" s="87" ph="1"/>
    </row>
    <row r="95" spans="2:15" ht="20.100000000000001" customHeight="1">
      <c r="B95" s="87" ph="1"/>
      <c r="K95" s="87" ph="1"/>
    </row>
    <row r="96" spans="2:15" ht="20.100000000000001" customHeight="1">
      <c r="B96" s="87" ph="1"/>
      <c r="K96" s="87" ph="1"/>
    </row>
    <row r="98" spans="2:15" ht="20.100000000000001" customHeight="1">
      <c r="B98" s="87" ph="1"/>
      <c r="K98" s="87" ph="1"/>
    </row>
    <row r="100" spans="2:15" ht="20.100000000000001" customHeight="1">
      <c r="B100" s="87" ph="1"/>
      <c r="F100" s="87" ph="1"/>
      <c r="K100" s="87" ph="1"/>
      <c r="O100" s="87" ph="1"/>
    </row>
    <row r="102" spans="2:15" ht="20.100000000000001" customHeight="1">
      <c r="B102" s="87" ph="1"/>
      <c r="K102" s="87" ph="1"/>
    </row>
    <row r="103" spans="2:15" ht="20.100000000000001" customHeight="1">
      <c r="B103" s="87" ph="1"/>
      <c r="K103" s="87" ph="1"/>
    </row>
    <row r="104" spans="2:15" ht="20.100000000000001" customHeight="1">
      <c r="B104" s="87" ph="1"/>
      <c r="K104" s="87" ph="1"/>
    </row>
    <row r="106" spans="2:15" ht="20.100000000000001" customHeight="1">
      <c r="B106" s="87" ph="1"/>
      <c r="K106" s="87" ph="1"/>
    </row>
    <row r="107" spans="2:15" ht="20.100000000000001" customHeight="1">
      <c r="B107" s="87" ph="1"/>
      <c r="K107" s="87" ph="1"/>
    </row>
    <row r="108" spans="2:15" ht="20.100000000000001" customHeight="1">
      <c r="B108" s="87" ph="1"/>
      <c r="K108" s="87" ph="1"/>
    </row>
    <row r="110" spans="2:15" ht="20.100000000000001" customHeight="1">
      <c r="B110" s="87" ph="1"/>
      <c r="F110" s="87" ph="1"/>
      <c r="K110" s="87" ph="1"/>
      <c r="O110" s="87" ph="1"/>
    </row>
    <row r="112" spans="2:15" ht="20.100000000000001" customHeight="1">
      <c r="B112" s="87" ph="1"/>
      <c r="K112" s="87" ph="1"/>
    </row>
    <row r="113" spans="2:15" ht="20.100000000000001" customHeight="1">
      <c r="B113" s="87" ph="1"/>
      <c r="K113" s="87" ph="1"/>
    </row>
    <row r="114" spans="2:15" ht="20.100000000000001" customHeight="1">
      <c r="B114" s="87" ph="1"/>
      <c r="K114" s="87" ph="1"/>
    </row>
    <row r="116" spans="2:15" ht="20.100000000000001" customHeight="1">
      <c r="B116" s="87" ph="1"/>
      <c r="K116" s="87" ph="1"/>
    </row>
    <row r="118" spans="2:15" ht="20.100000000000001" customHeight="1">
      <c r="B118" s="87" ph="1"/>
      <c r="K118" s="87" ph="1"/>
    </row>
    <row r="119" spans="2:15" ht="20.100000000000001" customHeight="1">
      <c r="B119" s="87" ph="1"/>
      <c r="K119" s="87" ph="1"/>
    </row>
    <row r="120" spans="2:15" ht="20.100000000000001" customHeight="1">
      <c r="B120" s="87" ph="1"/>
      <c r="K120" s="87" ph="1"/>
    </row>
    <row r="122" spans="2:15" ht="20.100000000000001" customHeight="1">
      <c r="B122" s="87" ph="1"/>
      <c r="F122" s="87" ph="1"/>
      <c r="K122" s="87" ph="1"/>
      <c r="O122" s="87" ph="1"/>
    </row>
    <row r="124" spans="2:15" ht="20.100000000000001" customHeight="1">
      <c r="B124" s="87" ph="1"/>
      <c r="K124" s="87" ph="1"/>
    </row>
    <row r="125" spans="2:15" ht="20.100000000000001" customHeight="1">
      <c r="B125" s="87" ph="1"/>
      <c r="K125" s="87" ph="1"/>
    </row>
    <row r="126" spans="2:15" ht="20.100000000000001" customHeight="1">
      <c r="B126" s="87" ph="1"/>
      <c r="K126" s="87" ph="1"/>
    </row>
    <row r="128" spans="2:15" ht="20.100000000000001" customHeight="1">
      <c r="B128" s="87" ph="1"/>
      <c r="K128" s="87" ph="1"/>
    </row>
    <row r="130" spans="2:15" ht="20.100000000000001" customHeight="1">
      <c r="B130" s="87" ph="1"/>
      <c r="K130" s="87" ph="1"/>
    </row>
    <row r="131" spans="2:15" ht="20.100000000000001" customHeight="1">
      <c r="B131" s="87" ph="1"/>
      <c r="K131" s="87" ph="1"/>
    </row>
    <row r="133" spans="2:15" ht="20.100000000000001" customHeight="1">
      <c r="B133" s="87" ph="1"/>
      <c r="K133" s="87" ph="1"/>
    </row>
    <row r="134" spans="2:15" ht="20.100000000000001" customHeight="1">
      <c r="B134" s="87" ph="1"/>
      <c r="K134" s="87" ph="1"/>
    </row>
    <row r="136" spans="2:15" ht="20.100000000000001" customHeight="1">
      <c r="B136" s="87" ph="1"/>
      <c r="K136" s="87" ph="1"/>
    </row>
    <row r="137" spans="2:15" ht="20.100000000000001" customHeight="1">
      <c r="B137" s="87" ph="1"/>
      <c r="K137" s="87" ph="1"/>
    </row>
    <row r="138" spans="2:15" ht="20.100000000000001" customHeight="1">
      <c r="B138" s="87" ph="1"/>
      <c r="K138" s="87" ph="1"/>
    </row>
    <row r="140" spans="2:15" ht="20.100000000000001" customHeight="1">
      <c r="B140" s="87" ph="1"/>
      <c r="F140" s="87" ph="1"/>
      <c r="K140" s="87" ph="1"/>
      <c r="O140" s="87" ph="1"/>
    </row>
    <row r="142" spans="2:15" ht="20.100000000000001" customHeight="1">
      <c r="B142" s="87" ph="1"/>
      <c r="K142" s="87" ph="1"/>
    </row>
    <row r="143" spans="2:15" ht="20.100000000000001" customHeight="1">
      <c r="B143" s="87" ph="1"/>
      <c r="K143" s="87" ph="1"/>
    </row>
    <row r="144" spans="2:15" ht="20.100000000000001" customHeight="1">
      <c r="B144" s="87" ph="1"/>
      <c r="K144" s="87" ph="1"/>
    </row>
    <row r="146" spans="2:15" ht="20.100000000000001" customHeight="1">
      <c r="B146" s="87" ph="1"/>
      <c r="K146" s="87" ph="1"/>
    </row>
    <row r="148" spans="2:15" ht="20.100000000000001" customHeight="1">
      <c r="B148" s="87" ph="1"/>
      <c r="K148" s="87" ph="1"/>
    </row>
    <row r="149" spans="2:15" ht="20.100000000000001" customHeight="1">
      <c r="B149" s="87" ph="1"/>
      <c r="K149" s="87" ph="1"/>
    </row>
    <row r="151" spans="2:15" ht="20.100000000000001" customHeight="1">
      <c r="B151" s="87" ph="1"/>
      <c r="K151" s="87" ph="1"/>
    </row>
    <row r="152" spans="2:15" ht="20.100000000000001" customHeight="1">
      <c r="B152" s="87" ph="1"/>
      <c r="K152" s="87" ph="1"/>
    </row>
    <row r="153" spans="2:15" ht="20.100000000000001" customHeight="1">
      <c r="B153" s="87" ph="1"/>
      <c r="K153" s="87" ph="1"/>
    </row>
    <row r="155" spans="2:15" ht="20.100000000000001" customHeight="1">
      <c r="B155" s="87" ph="1"/>
      <c r="F155" s="87" ph="1"/>
      <c r="K155" s="87" ph="1"/>
      <c r="O155" s="87" ph="1"/>
    </row>
    <row r="157" spans="2:15" ht="20.100000000000001" customHeight="1">
      <c r="B157" s="87" ph="1"/>
      <c r="K157" s="87" ph="1"/>
    </row>
    <row r="158" spans="2:15" ht="20.100000000000001" customHeight="1">
      <c r="B158" s="87" ph="1"/>
      <c r="K158" s="87" ph="1"/>
    </row>
    <row r="159" spans="2:15" ht="20.100000000000001" customHeight="1">
      <c r="B159" s="87" ph="1"/>
      <c r="K159" s="87" ph="1"/>
    </row>
    <row r="161" spans="2:15" ht="20.100000000000001" customHeight="1">
      <c r="B161" s="87" ph="1"/>
      <c r="K161" s="87" ph="1"/>
    </row>
    <row r="163" spans="2:15" ht="20.100000000000001" customHeight="1">
      <c r="B163" s="87" ph="1"/>
      <c r="K163" s="87" ph="1"/>
    </row>
    <row r="164" spans="2:15" ht="20.100000000000001" customHeight="1">
      <c r="B164" s="87" ph="1"/>
      <c r="K164" s="87" ph="1"/>
    </row>
    <row r="165" spans="2:15" ht="20.100000000000001" customHeight="1">
      <c r="B165" s="87" ph="1"/>
      <c r="K165" s="87" ph="1"/>
    </row>
    <row r="166" spans="2:15" ht="20.100000000000001" customHeight="1">
      <c r="B166" s="87" ph="1"/>
      <c r="K166" s="87" ph="1"/>
    </row>
    <row r="167" spans="2:15" ht="20.100000000000001" customHeight="1">
      <c r="B167" s="87" ph="1"/>
      <c r="K167" s="87" ph="1"/>
    </row>
    <row r="168" spans="2:15" ht="20.100000000000001" customHeight="1">
      <c r="B168" s="87" ph="1"/>
      <c r="K168" s="87" ph="1"/>
    </row>
    <row r="170" spans="2:15" ht="20.100000000000001" customHeight="1">
      <c r="B170" s="87" ph="1"/>
      <c r="K170" s="87" ph="1"/>
    </row>
    <row r="172" spans="2:15" ht="20.100000000000001" customHeight="1">
      <c r="B172" s="87" ph="1"/>
      <c r="K172" s="87" ph="1"/>
    </row>
    <row r="173" spans="2:15" ht="20.100000000000001" customHeight="1">
      <c r="B173" s="87" ph="1"/>
      <c r="K173" s="87" ph="1"/>
    </row>
    <row r="174" spans="2:15" ht="20.100000000000001" customHeight="1">
      <c r="B174" s="87" ph="1"/>
      <c r="K174" s="87" ph="1"/>
    </row>
    <row r="176" spans="2:15" ht="20.100000000000001" customHeight="1">
      <c r="K176" s="87" ph="1"/>
      <c r="O176" s="87" ph="1"/>
    </row>
    <row r="178" spans="11:11" ht="20.100000000000001" customHeight="1">
      <c r="K178" s="87" ph="1"/>
    </row>
    <row r="180" spans="11:11" ht="20.100000000000001" customHeight="1">
      <c r="K180" s="87" ph="1"/>
    </row>
    <row r="182" spans="11:11" ht="20.100000000000001" customHeight="1">
      <c r="K182" s="87" ph="1"/>
    </row>
    <row r="204" spans="11:11" ht="20.100000000000001" customHeight="1">
      <c r="K204" s="87" ph="1"/>
    </row>
    <row r="205" spans="11:11" ht="20.100000000000001" customHeight="1">
      <c r="K205" s="87" ph="1"/>
    </row>
    <row r="206" spans="11:11" ht="20.100000000000001" customHeight="1">
      <c r="K206" s="87" ph="1"/>
    </row>
    <row r="207" spans="11:11" ht="20.100000000000001" customHeight="1">
      <c r="K207" s="87" ph="1"/>
    </row>
    <row r="210" spans="2:15" ht="20.100000000000001" customHeight="1">
      <c r="K210" s="87" ph="1"/>
      <c r="O210" s="87" ph="1"/>
    </row>
    <row r="212" spans="2:15" ht="20.100000000000001" customHeight="1">
      <c r="O212" s="87" ph="1"/>
    </row>
    <row r="214" spans="2:15" ht="20.100000000000001" customHeight="1">
      <c r="K214" s="87" ph="1"/>
    </row>
    <row r="216" spans="2:15" ht="20.100000000000001" customHeight="1">
      <c r="K216" s="87" ph="1"/>
    </row>
    <row r="218" spans="2:15" ht="20.100000000000001" customHeight="1">
      <c r="B218" s="87" ph="1"/>
      <c r="F218" s="87" ph="1"/>
      <c r="K218" s="87" ph="1"/>
      <c r="O218" s="87" ph="1"/>
    </row>
    <row r="220" spans="2:15" ht="20.100000000000001" customHeight="1">
      <c r="F220" s="87" ph="1"/>
      <c r="O220" s="87" ph="1"/>
    </row>
    <row r="222" spans="2:15" ht="20.100000000000001" customHeight="1">
      <c r="B222" s="87" ph="1"/>
      <c r="K222" s="87" ph="1"/>
    </row>
    <row r="223" spans="2:15" ht="20.100000000000001" customHeight="1">
      <c r="B223" s="87" ph="1"/>
      <c r="K223" s="87" ph="1"/>
    </row>
    <row r="226" spans="2:15" ht="20.100000000000001" customHeight="1">
      <c r="B226" s="87" ph="1"/>
      <c r="F226" s="87" ph="1"/>
      <c r="K226" s="87" ph="1"/>
      <c r="O226" s="87" ph="1"/>
    </row>
    <row r="228" spans="2:15" ht="20.100000000000001" customHeight="1">
      <c r="F228" s="87" ph="1"/>
      <c r="O228" s="87" ph="1"/>
    </row>
    <row r="230" spans="2:15" ht="20.100000000000001" customHeight="1">
      <c r="B230" s="87" ph="1"/>
      <c r="K230" s="87" ph="1"/>
    </row>
    <row r="232" spans="2:15" ht="20.100000000000001" customHeight="1">
      <c r="B232" s="87" ph="1"/>
      <c r="K232" s="87" ph="1"/>
    </row>
    <row r="234" spans="2:15" ht="20.100000000000001" customHeight="1">
      <c r="B234" s="87" ph="1"/>
      <c r="K234" s="87" ph="1"/>
    </row>
    <row r="236" spans="2:15" ht="20.100000000000001" customHeight="1">
      <c r="B236" s="87" ph="1"/>
      <c r="F236" s="87" ph="1"/>
      <c r="K236" s="87" ph="1"/>
      <c r="O236" s="87" ph="1"/>
    </row>
    <row r="238" spans="2:15" ht="20.100000000000001" customHeight="1">
      <c r="F238" s="87" ph="1"/>
      <c r="O238" s="87" ph="1"/>
    </row>
    <row r="240" spans="2:15" ht="20.100000000000001" customHeight="1">
      <c r="B240" s="87" ph="1"/>
      <c r="K240" s="87" ph="1"/>
    </row>
    <row r="241" spans="2:15" ht="20.100000000000001" customHeight="1">
      <c r="B241" s="87" ph="1"/>
      <c r="K241" s="87" ph="1"/>
    </row>
    <row r="244" spans="2:15" ht="20.100000000000001" customHeight="1">
      <c r="B244" s="87" ph="1"/>
      <c r="F244" s="87" ph="1"/>
      <c r="K244" s="87" ph="1"/>
      <c r="O244" s="87" ph="1"/>
    </row>
    <row r="246" spans="2:15" ht="20.100000000000001" customHeight="1">
      <c r="F246" s="87" ph="1"/>
      <c r="O246" s="87" ph="1"/>
    </row>
    <row r="248" spans="2:15" ht="20.100000000000001" customHeight="1">
      <c r="B248" s="87" ph="1"/>
      <c r="K248" s="87" ph="1"/>
    </row>
    <row r="250" spans="2:15" ht="20.100000000000001" customHeight="1">
      <c r="B250" s="87" ph="1"/>
      <c r="K250" s="87" ph="1"/>
    </row>
    <row r="252" spans="2:15" ht="20.100000000000001" customHeight="1">
      <c r="B252" s="87" ph="1"/>
      <c r="K252" s="87" ph="1"/>
    </row>
    <row r="254" spans="2:15" ht="20.100000000000001" customHeight="1">
      <c r="F254" s="87" ph="1"/>
      <c r="O254" s="87" ph="1"/>
    </row>
    <row r="256" spans="2:15" ht="20.100000000000001" customHeight="1">
      <c r="B256" s="87" ph="1"/>
      <c r="K256" s="87" ph="1"/>
    </row>
    <row r="257" spans="2:15" ht="20.100000000000001" customHeight="1">
      <c r="B257" s="87" ph="1"/>
      <c r="K257" s="87" ph="1"/>
    </row>
    <row r="260" spans="2:15" ht="20.100000000000001" customHeight="1">
      <c r="B260" s="87" ph="1"/>
      <c r="F260" s="87" ph="1"/>
      <c r="K260" s="87" ph="1"/>
      <c r="O260" s="87" ph="1"/>
    </row>
    <row r="262" spans="2:15" ht="20.100000000000001" customHeight="1">
      <c r="B262" s="87" ph="1"/>
      <c r="K262" s="87" ph="1"/>
    </row>
    <row r="264" spans="2:15" ht="20.100000000000001" customHeight="1">
      <c r="B264" s="87" ph="1"/>
      <c r="K264" s="87" ph="1"/>
    </row>
    <row r="266" spans="2:15" ht="20.100000000000001" customHeight="1">
      <c r="B266" s="87" ph="1"/>
      <c r="K266" s="87" ph="1"/>
    </row>
    <row r="268" spans="2:15" ht="20.100000000000001" customHeight="1">
      <c r="B268" s="87" ph="1"/>
      <c r="F268" s="87" ph="1"/>
      <c r="K268" s="87" ph="1"/>
      <c r="O268" s="87" ph="1"/>
    </row>
    <row r="270" spans="2:15" ht="20.100000000000001" customHeight="1">
      <c r="B270" s="87" ph="1"/>
      <c r="K270" s="87" ph="1"/>
    </row>
    <row r="272" spans="2:15" ht="20.100000000000001" customHeight="1">
      <c r="B272" s="87" ph="1"/>
      <c r="K272" s="87" ph="1"/>
    </row>
    <row r="274" spans="2:15" ht="20.100000000000001" customHeight="1">
      <c r="B274" s="87" ph="1"/>
      <c r="K274" s="87" ph="1"/>
    </row>
    <row r="276" spans="2:15" ht="20.100000000000001" customHeight="1">
      <c r="B276" s="87" ph="1"/>
      <c r="F276" s="87" ph="1"/>
      <c r="K276" s="87" ph="1"/>
      <c r="O276" s="87" ph="1"/>
    </row>
    <row r="278" spans="2:15" ht="20.100000000000001" customHeight="1">
      <c r="B278" s="87" ph="1"/>
      <c r="K278"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4" spans="2:15" ht="20.100000000000001" customHeight="1">
      <c r="B284" s="87" ph="1"/>
      <c r="F284" s="87" ph="1"/>
      <c r="K284" s="87" ph="1"/>
      <c r="O284" s="87" ph="1"/>
    </row>
    <row r="286" spans="2:15" ht="20.100000000000001" customHeight="1">
      <c r="B286" s="87" ph="1"/>
      <c r="K286" s="87" ph="1"/>
    </row>
    <row r="287" spans="2:15" ht="20.100000000000001" customHeight="1">
      <c r="B287" s="87" ph="1"/>
      <c r="K287" s="87" ph="1"/>
    </row>
    <row r="288" spans="2:15" ht="20.100000000000001" customHeight="1">
      <c r="B288" s="87" ph="1"/>
      <c r="K288" s="87" ph="1"/>
    </row>
    <row r="290" spans="2:15" ht="20.100000000000001" customHeight="1">
      <c r="B290" s="87" ph="1"/>
      <c r="K290" s="87" ph="1"/>
    </row>
    <row r="292" spans="2:15" ht="20.100000000000001" customHeight="1">
      <c r="B292" s="87" ph="1"/>
      <c r="F292" s="87" ph="1"/>
      <c r="K292" s="87" ph="1"/>
      <c r="O292" s="87" ph="1"/>
    </row>
    <row r="294" spans="2:15" ht="20.100000000000001" customHeight="1">
      <c r="B294" s="87" ph="1"/>
      <c r="K294" s="87" ph="1"/>
    </row>
    <row r="295" spans="2:15" ht="20.100000000000001" customHeight="1">
      <c r="B295" s="87" ph="1"/>
      <c r="K295" s="87" ph="1"/>
    </row>
    <row r="296" spans="2:15" ht="20.100000000000001" customHeight="1">
      <c r="B296" s="87" ph="1"/>
      <c r="K296" s="87" ph="1"/>
    </row>
    <row r="298" spans="2:15" ht="20.100000000000001" customHeight="1">
      <c r="B298" s="87" ph="1"/>
      <c r="K298" s="87" ph="1"/>
    </row>
    <row r="300" spans="2:15" ht="20.100000000000001" customHeight="1">
      <c r="B300" s="87" ph="1"/>
      <c r="F300" s="87" ph="1"/>
      <c r="K300" s="87" ph="1"/>
      <c r="O300" s="87" ph="1"/>
    </row>
    <row r="302" spans="2:15" ht="20.100000000000001" customHeight="1">
      <c r="B302" s="87" ph="1"/>
      <c r="K302" s="87" ph="1"/>
    </row>
    <row r="303" spans="2:15" ht="20.100000000000001" customHeight="1">
      <c r="B303" s="87" ph="1"/>
      <c r="K303" s="87" ph="1"/>
    </row>
    <row r="304" spans="2:15" ht="20.100000000000001" customHeight="1">
      <c r="B304" s="87" ph="1"/>
      <c r="K304" s="87" ph="1"/>
    </row>
    <row r="306" spans="2:15" ht="20.100000000000001" customHeight="1">
      <c r="B306" s="87" ph="1"/>
      <c r="K306" s="87" ph="1"/>
    </row>
    <row r="307" spans="2:15" ht="20.100000000000001" customHeight="1">
      <c r="B307" s="87" ph="1"/>
      <c r="K307" s="87" ph="1"/>
    </row>
    <row r="308" spans="2:15" ht="20.100000000000001" customHeight="1">
      <c r="B308" s="87" ph="1"/>
      <c r="K308" s="87" ph="1"/>
    </row>
    <row r="310" spans="2:15" ht="20.100000000000001" customHeight="1">
      <c r="B310" s="87" ph="1"/>
      <c r="F310" s="87" ph="1"/>
      <c r="K310" s="87" ph="1"/>
      <c r="O310" s="87" ph="1"/>
    </row>
    <row r="312" spans="2:15" ht="20.100000000000001" customHeight="1">
      <c r="B312" s="87" ph="1"/>
      <c r="K312" s="87" ph="1"/>
    </row>
    <row r="313" spans="2:15" ht="20.100000000000001" customHeight="1">
      <c r="B313" s="87" ph="1"/>
      <c r="K313" s="87" ph="1"/>
    </row>
    <row r="314" spans="2:15" ht="20.100000000000001" customHeight="1">
      <c r="B314" s="87" ph="1"/>
      <c r="K314" s="87" ph="1"/>
    </row>
    <row r="316" spans="2:15" ht="20.100000000000001" customHeight="1">
      <c r="B316" s="87" ph="1"/>
      <c r="K316" s="87" ph="1"/>
    </row>
    <row r="318" spans="2:15" ht="20.100000000000001" customHeight="1">
      <c r="B318" s="87" ph="1"/>
      <c r="K318" s="87" ph="1"/>
    </row>
    <row r="319" spans="2:15" ht="20.100000000000001" customHeight="1">
      <c r="B319" s="87" ph="1"/>
      <c r="K319" s="87" ph="1"/>
    </row>
    <row r="320" spans="2:15" ht="20.100000000000001" customHeight="1">
      <c r="B320" s="87" ph="1"/>
      <c r="K320" s="87" ph="1"/>
    </row>
    <row r="322" spans="2:15" ht="20.100000000000001" customHeight="1">
      <c r="B322" s="87" ph="1"/>
      <c r="F322" s="87" ph="1"/>
      <c r="K322" s="87" ph="1"/>
      <c r="O322" s="87" ph="1"/>
    </row>
    <row r="324" spans="2:15" ht="20.100000000000001" customHeight="1">
      <c r="B324" s="87" ph="1"/>
      <c r="K324" s="87" ph="1"/>
    </row>
    <row r="325" spans="2:15" ht="20.100000000000001" customHeight="1">
      <c r="B325" s="87" ph="1"/>
      <c r="K325" s="87" ph="1"/>
    </row>
    <row r="326" spans="2:15" ht="20.100000000000001" customHeight="1">
      <c r="B326" s="87" ph="1"/>
      <c r="K326" s="87" ph="1"/>
    </row>
    <row r="328" spans="2:15" ht="20.100000000000001" customHeight="1">
      <c r="B328" s="87" ph="1"/>
      <c r="K328" s="87" ph="1"/>
    </row>
    <row r="330" spans="2:15" ht="20.100000000000001" customHeight="1">
      <c r="B330" s="87" ph="1"/>
      <c r="K330" s="87" ph="1"/>
    </row>
    <row r="331" spans="2:15" ht="20.100000000000001" customHeight="1">
      <c r="B331" s="87" ph="1"/>
      <c r="K331" s="87" ph="1"/>
    </row>
    <row r="333" spans="2:15" ht="20.100000000000001" customHeight="1">
      <c r="B333" s="87" ph="1"/>
      <c r="K333" s="87" ph="1"/>
    </row>
    <row r="334" spans="2:15" ht="20.100000000000001" customHeight="1">
      <c r="B334" s="87" ph="1"/>
      <c r="K334" s="87" ph="1"/>
    </row>
    <row r="336" spans="2:15" ht="20.100000000000001" customHeight="1">
      <c r="B336" s="87" ph="1"/>
      <c r="K336" s="87" ph="1"/>
    </row>
    <row r="337" spans="2:15" ht="20.100000000000001" customHeight="1">
      <c r="B337" s="87" ph="1"/>
      <c r="K337" s="87" ph="1"/>
    </row>
    <row r="338" spans="2:15" ht="20.100000000000001" customHeight="1">
      <c r="B338" s="87" ph="1"/>
      <c r="K338" s="87" ph="1"/>
    </row>
    <row r="340" spans="2:15" ht="20.100000000000001" customHeight="1">
      <c r="B340" s="87" ph="1"/>
      <c r="F340" s="87" ph="1"/>
      <c r="K340" s="87" ph="1"/>
      <c r="O340" s="87" ph="1"/>
    </row>
    <row r="342" spans="2:15" ht="20.100000000000001" customHeight="1">
      <c r="B342" s="87" ph="1"/>
      <c r="K342" s="87" ph="1"/>
    </row>
    <row r="343" spans="2:15" ht="20.100000000000001" customHeight="1">
      <c r="B343" s="87" ph="1"/>
      <c r="K343" s="87" ph="1"/>
    </row>
    <row r="344" spans="2:15" ht="20.100000000000001" customHeight="1">
      <c r="B344" s="87" ph="1"/>
      <c r="K344" s="87" ph="1"/>
    </row>
    <row r="346" spans="2:15" ht="20.100000000000001" customHeight="1">
      <c r="B346" s="87" ph="1"/>
      <c r="K346" s="87" ph="1"/>
    </row>
    <row r="348" spans="2:15" ht="20.100000000000001" customHeight="1">
      <c r="B348" s="87" ph="1"/>
      <c r="K348" s="87" ph="1"/>
    </row>
    <row r="349" spans="2:15" ht="20.100000000000001" customHeight="1">
      <c r="B349" s="87" ph="1"/>
      <c r="K349" s="87" ph="1"/>
    </row>
    <row r="351" spans="2:15" ht="20.100000000000001" customHeight="1">
      <c r="B351" s="87" ph="1"/>
      <c r="K351" s="87" ph="1"/>
    </row>
    <row r="352" spans="2:15" ht="20.100000000000001" customHeight="1">
      <c r="B352" s="87" ph="1"/>
      <c r="K352" s="87" ph="1"/>
    </row>
    <row r="353" spans="2:15" ht="20.100000000000001" customHeight="1">
      <c r="B353" s="87" ph="1"/>
      <c r="K353" s="87" ph="1"/>
    </row>
    <row r="355" spans="2:15" ht="20.100000000000001" customHeight="1">
      <c r="B355" s="87" ph="1"/>
      <c r="F355" s="87" ph="1"/>
      <c r="K355" s="87" ph="1"/>
      <c r="O355" s="87" ph="1"/>
    </row>
    <row r="357" spans="2:15" ht="20.100000000000001" customHeight="1">
      <c r="B357" s="87" ph="1"/>
      <c r="K357" s="87" ph="1"/>
    </row>
    <row r="358" spans="2:15" ht="20.100000000000001" customHeight="1">
      <c r="B358" s="87" ph="1"/>
      <c r="K358" s="87" ph="1"/>
    </row>
    <row r="359" spans="2:15" ht="20.100000000000001" customHeight="1">
      <c r="B359" s="87" ph="1"/>
      <c r="K359" s="87" ph="1"/>
    </row>
    <row r="361" spans="2:15" ht="20.100000000000001" customHeight="1">
      <c r="B361" s="87" ph="1"/>
      <c r="K361" s="87" ph="1"/>
    </row>
    <row r="363" spans="2:15" ht="20.100000000000001" customHeight="1">
      <c r="B363" s="87" ph="1"/>
      <c r="K363" s="87" ph="1"/>
    </row>
    <row r="364" spans="2:15" ht="20.100000000000001" customHeight="1">
      <c r="B364" s="87" ph="1"/>
      <c r="K364" s="87" ph="1"/>
    </row>
    <row r="365" spans="2:15" ht="20.100000000000001" customHeight="1">
      <c r="B365" s="87" ph="1"/>
      <c r="K365"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70" spans="2:11" ht="20.100000000000001" customHeight="1">
      <c r="B370" s="87" ph="1"/>
      <c r="K370" s="87" ph="1"/>
    </row>
    <row r="372" spans="2:11" ht="20.100000000000001" customHeight="1">
      <c r="B372" s="87" ph="1"/>
      <c r="K372" s="87" ph="1"/>
    </row>
    <row r="373" spans="2:11" ht="20.100000000000001" customHeight="1">
      <c r="B373" s="87" ph="1"/>
      <c r="K373" s="87" ph="1"/>
    </row>
    <row r="374" spans="2:11" ht="20.100000000000001" customHeight="1">
      <c r="B374" s="87" ph="1"/>
      <c r="K374" s="87" ph="1"/>
    </row>
    <row r="375" spans="2:11" ht="20.100000000000001" customHeight="1">
      <c r="B375" s="87" ph="1"/>
      <c r="K375" s="87" ph="1"/>
    </row>
    <row r="376" spans="2:11" ht="20.100000000000001" customHeight="1">
      <c r="B376" s="87" ph="1"/>
      <c r="K376" s="87" ph="1"/>
    </row>
  </sheetData>
  <sheetProtection formatCells="0" formatColumns="0" formatRows="0"/>
  <mergeCells count="19">
    <mergeCell ref="D13:H13"/>
    <mergeCell ref="D14:H14"/>
    <mergeCell ref="D15:E15"/>
    <mergeCell ref="G15:H15"/>
    <mergeCell ref="H2:H3"/>
    <mergeCell ref="C3:G3"/>
    <mergeCell ref="C17:H17"/>
    <mergeCell ref="A4:A17"/>
    <mergeCell ref="C4:H4"/>
    <mergeCell ref="C5:H5"/>
    <mergeCell ref="C6:F6"/>
    <mergeCell ref="C7:F7"/>
    <mergeCell ref="C8:H8"/>
    <mergeCell ref="C9:H9"/>
    <mergeCell ref="D10:H10"/>
    <mergeCell ref="D16:E16"/>
    <mergeCell ref="G16:H16"/>
    <mergeCell ref="D11:H11"/>
    <mergeCell ref="D12:H12"/>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FFCD"/>
  </sheetPr>
  <dimension ref="A1:P379"/>
  <sheetViews>
    <sheetView showGridLines="0" showZeros="0" view="pageBreakPreview" zoomScaleNormal="100" zoomScaleSheetLayoutView="100" workbookViewId="0">
      <selection activeCell="A2" sqref="A2"/>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10" ht="24.6" customHeight="1">
      <c r="A1" s="105" t="s">
        <v>548</v>
      </c>
      <c r="H1" s="107" t="s">
        <v>0</v>
      </c>
    </row>
    <row r="2" spans="1:10" ht="24.6" customHeight="1">
      <c r="A2" s="88" t="str">
        <f>応募用紙1!A3</f>
        <v>令和8年度　第42回都市公園等コンクール　『④管理運営部門』</v>
      </c>
      <c r="H2" s="446">
        <f>応募用紙1!O3</f>
        <v>0</v>
      </c>
    </row>
    <row r="3" spans="1:10" ht="24.6" customHeight="1" thickBot="1">
      <c r="A3" s="122"/>
      <c r="B3" s="130" t="s">
        <v>136</v>
      </c>
      <c r="C3" s="480" t="str">
        <f>応募用紙1!C6</f>
        <v>(20字程度）</v>
      </c>
      <c r="D3" s="480"/>
      <c r="E3" s="480"/>
      <c r="F3" s="480"/>
      <c r="G3" s="481"/>
      <c r="H3" s="446"/>
    </row>
    <row r="4" spans="1:10" ht="9.9499999999999993" customHeight="1">
      <c r="A4" s="511"/>
      <c r="B4" s="512"/>
      <c r="C4" s="509" t="s">
        <v>295</v>
      </c>
      <c r="D4" s="509"/>
      <c r="E4" s="509"/>
      <c r="F4" s="509"/>
      <c r="G4" s="509"/>
      <c r="H4" s="510"/>
    </row>
    <row r="5" spans="1:10" ht="18.600000000000001" customHeight="1">
      <c r="A5" s="504" t="s">
        <v>172</v>
      </c>
      <c r="B5" s="505"/>
      <c r="C5" s="506">
        <f>C10</f>
        <v>0</v>
      </c>
      <c r="D5" s="507"/>
      <c r="E5" s="507"/>
      <c r="F5" s="507"/>
      <c r="G5" s="507"/>
      <c r="H5" s="508"/>
    </row>
    <row r="6" spans="1:10" ht="18.600000000000001" customHeight="1">
      <c r="A6" s="494" t="s">
        <v>59</v>
      </c>
      <c r="B6" s="495"/>
      <c r="C6" s="496">
        <f>C24</f>
        <v>0</v>
      </c>
      <c r="D6" s="497"/>
      <c r="E6" s="497"/>
      <c r="F6" s="497"/>
      <c r="G6" s="497"/>
      <c r="H6" s="498"/>
    </row>
    <row r="7" spans="1:10" ht="18.600000000000001" customHeight="1">
      <c r="A7" s="494" t="s">
        <v>60</v>
      </c>
      <c r="B7" s="495"/>
      <c r="C7" s="496">
        <f>C34</f>
        <v>0</v>
      </c>
      <c r="D7" s="497"/>
      <c r="E7" s="497"/>
      <c r="F7" s="497"/>
      <c r="G7" s="497"/>
      <c r="H7" s="498"/>
    </row>
    <row r="8" spans="1:10" ht="18.600000000000001" customHeight="1" thickBot="1">
      <c r="A8" s="499" t="s">
        <v>173</v>
      </c>
      <c r="B8" s="500"/>
      <c r="C8" s="501">
        <f>C44</f>
        <v>0</v>
      </c>
      <c r="D8" s="502"/>
      <c r="E8" s="502"/>
      <c r="F8" s="502"/>
      <c r="G8" s="502"/>
      <c r="H8" s="503"/>
    </row>
    <row r="9" spans="1:10" ht="18.600000000000001" customHeight="1">
      <c r="A9" s="491" t="s">
        <v>410</v>
      </c>
      <c r="B9" s="216" t="s">
        <v>34</v>
      </c>
      <c r="C9" s="515"/>
      <c r="D9" s="515"/>
      <c r="E9" s="515"/>
      <c r="F9" s="515"/>
      <c r="G9" s="515"/>
      <c r="H9" s="516"/>
    </row>
    <row r="10" spans="1:10" ht="18.600000000000001" customHeight="1" thickBot="1">
      <c r="A10" s="483"/>
      <c r="B10" s="98" t="s">
        <v>411</v>
      </c>
      <c r="C10" s="455"/>
      <c r="D10" s="455"/>
      <c r="E10" s="455"/>
      <c r="F10" s="455"/>
      <c r="G10" s="455"/>
      <c r="H10" s="517"/>
      <c r="J10" s="193"/>
    </row>
    <row r="11" spans="1:10" ht="18.600000000000001" customHeight="1" thickBot="1">
      <c r="A11" s="514"/>
      <c r="B11" s="96" t="s">
        <v>34</v>
      </c>
      <c r="C11" s="456"/>
      <c r="D11" s="457"/>
      <c r="E11" s="457"/>
      <c r="F11" s="457"/>
      <c r="G11" s="97"/>
      <c r="H11" s="218"/>
    </row>
    <row r="12" spans="1:10" ht="18.600000000000001" customHeight="1" thickBot="1">
      <c r="A12" s="514"/>
      <c r="B12" s="98" t="s">
        <v>39</v>
      </c>
      <c r="C12" s="458"/>
      <c r="D12" s="459"/>
      <c r="E12" s="459"/>
      <c r="F12" s="89" t="s">
        <v>19</v>
      </c>
      <c r="G12" s="519"/>
      <c r="H12" s="520"/>
    </row>
    <row r="13" spans="1:10" ht="18.600000000000001" customHeight="1">
      <c r="A13" s="483"/>
      <c r="B13" s="93" t="s">
        <v>10</v>
      </c>
      <c r="C13" s="460" t="s">
        <v>20</v>
      </c>
      <c r="D13" s="461"/>
      <c r="E13" s="461"/>
      <c r="F13" s="461"/>
      <c r="G13" s="461"/>
      <c r="H13" s="518"/>
    </row>
    <row r="14" spans="1:10" ht="18.600000000000001" customHeight="1">
      <c r="A14" s="483"/>
      <c r="B14" s="93"/>
      <c r="C14" s="463"/>
      <c r="D14" s="464"/>
      <c r="E14" s="464"/>
      <c r="F14" s="464"/>
      <c r="G14" s="464"/>
      <c r="H14" s="482"/>
    </row>
    <row r="15" spans="1:10" ht="18.600000000000001" customHeight="1">
      <c r="A15" s="483"/>
      <c r="B15" s="110" t="s">
        <v>56</v>
      </c>
      <c r="C15" s="90" t="s">
        <v>21</v>
      </c>
      <c r="D15" s="449"/>
      <c r="E15" s="449"/>
      <c r="F15" s="449"/>
      <c r="G15" s="449"/>
      <c r="H15" s="475"/>
    </row>
    <row r="16" spans="1:10" ht="18.600000000000001" customHeight="1">
      <c r="A16" s="483"/>
      <c r="B16" s="111" t="s">
        <v>57</v>
      </c>
      <c r="C16" s="92" t="s">
        <v>22</v>
      </c>
      <c r="D16" s="468" t="s">
        <v>41</v>
      </c>
      <c r="E16" s="469"/>
      <c r="F16" s="469"/>
      <c r="G16" s="469"/>
      <c r="H16" s="488"/>
    </row>
    <row r="17" spans="1:16" ht="18.600000000000001" customHeight="1">
      <c r="A17" s="483"/>
      <c r="B17" s="112" t="s">
        <v>231</v>
      </c>
      <c r="C17" s="113"/>
      <c r="D17" s="463"/>
      <c r="E17" s="464"/>
      <c r="F17" s="464"/>
      <c r="G17" s="464"/>
      <c r="H17" s="482"/>
    </row>
    <row r="18" spans="1:16" ht="18.600000000000001" customHeight="1">
      <c r="A18" s="483"/>
      <c r="B18" s="114"/>
      <c r="C18" s="96" t="s">
        <v>34</v>
      </c>
      <c r="D18" s="457"/>
      <c r="E18" s="457"/>
      <c r="F18" s="457"/>
      <c r="G18" s="457"/>
      <c r="H18" s="487"/>
    </row>
    <row r="19" spans="1:16" ht="18.600000000000001" customHeight="1">
      <c r="A19" s="483"/>
      <c r="B19" s="114" t="s">
        <v>145</v>
      </c>
      <c r="C19" s="98" t="s">
        <v>23</v>
      </c>
      <c r="D19" s="459"/>
      <c r="E19" s="459"/>
      <c r="F19" s="459"/>
      <c r="G19" s="459"/>
      <c r="H19" s="473"/>
    </row>
    <row r="20" spans="1:16" ht="18.600000000000001" customHeight="1">
      <c r="A20" s="483"/>
      <c r="B20" s="112"/>
      <c r="C20" s="90" t="s">
        <v>24</v>
      </c>
      <c r="D20" s="444"/>
      <c r="E20" s="445"/>
      <c r="F20" s="90" t="s">
        <v>25</v>
      </c>
      <c r="G20" s="444"/>
      <c r="H20" s="475"/>
    </row>
    <row r="21" spans="1:16" ht="18.600000000000001" customHeight="1">
      <c r="A21" s="483"/>
      <c r="B21" s="115"/>
      <c r="C21" s="90" t="s">
        <v>26</v>
      </c>
      <c r="D21" s="466"/>
      <c r="E21" s="467"/>
      <c r="F21" s="90" t="s">
        <v>27</v>
      </c>
      <c r="G21" s="466"/>
      <c r="H21" s="513"/>
    </row>
    <row r="22" spans="1:16" ht="27" customHeight="1" thickBot="1">
      <c r="A22" s="483"/>
      <c r="B22" s="93" t="s">
        <v>526</v>
      </c>
      <c r="C22" s="521" t="s">
        <v>527</v>
      </c>
      <c r="D22" s="522"/>
      <c r="E22" s="522"/>
      <c r="F22" s="522"/>
      <c r="G22" s="522"/>
      <c r="H22" s="523"/>
    </row>
    <row r="23" spans="1:16" ht="18" customHeight="1">
      <c r="A23" s="491" t="s">
        <v>48</v>
      </c>
      <c r="B23" s="216" t="s">
        <v>34</v>
      </c>
      <c r="C23" s="484"/>
      <c r="D23" s="485"/>
      <c r="E23" s="485"/>
      <c r="F23" s="485"/>
      <c r="G23" s="485"/>
      <c r="H23" s="486"/>
    </row>
    <row r="24" spans="1:16" ht="18" customHeight="1">
      <c r="A24" s="483"/>
      <c r="B24" s="98" t="s">
        <v>17</v>
      </c>
      <c r="C24" s="458"/>
      <c r="D24" s="459"/>
      <c r="E24" s="459"/>
      <c r="F24" s="459"/>
      <c r="G24" s="459"/>
      <c r="H24" s="473"/>
    </row>
    <row r="25" spans="1:16" ht="18" customHeight="1">
      <c r="A25" s="483"/>
      <c r="B25" s="96" t="s">
        <v>34</v>
      </c>
      <c r="C25" s="456"/>
      <c r="D25" s="457"/>
      <c r="E25" s="457"/>
      <c r="F25" s="457"/>
      <c r="G25" s="457"/>
      <c r="H25" s="487"/>
    </row>
    <row r="26" spans="1:16" ht="18" customHeight="1">
      <c r="A26" s="483"/>
      <c r="B26" s="98" t="s">
        <v>39</v>
      </c>
      <c r="C26" s="458"/>
      <c r="D26" s="459"/>
      <c r="E26" s="459"/>
      <c r="F26" s="89" t="s">
        <v>465</v>
      </c>
      <c r="G26" s="459"/>
      <c r="H26" s="473"/>
      <c r="K26" s="87" ph="1"/>
    </row>
    <row r="27" spans="1:16" ht="18" customHeight="1">
      <c r="A27" s="483"/>
      <c r="B27" s="92" t="s">
        <v>10</v>
      </c>
      <c r="C27" s="468" t="s">
        <v>20</v>
      </c>
      <c r="D27" s="469"/>
      <c r="E27" s="469"/>
      <c r="F27" s="469"/>
      <c r="G27" s="469"/>
      <c r="H27" s="488"/>
    </row>
    <row r="28" spans="1:16" ht="18" customHeight="1">
      <c r="A28" s="483"/>
      <c r="B28" s="93"/>
      <c r="C28" s="463"/>
      <c r="D28" s="464"/>
      <c r="E28" s="464"/>
      <c r="F28" s="464"/>
      <c r="G28" s="464"/>
      <c r="H28" s="482"/>
    </row>
    <row r="29" spans="1:16" ht="18" customHeight="1">
      <c r="A29" s="483"/>
      <c r="B29" s="489" t="s">
        <v>374</v>
      </c>
      <c r="C29" s="96" t="s">
        <v>34</v>
      </c>
      <c r="D29" s="456"/>
      <c r="E29" s="457"/>
      <c r="F29" s="457"/>
      <c r="G29" s="457"/>
      <c r="H29" s="487"/>
      <c r="K29" s="87" ph="1"/>
    </row>
    <row r="30" spans="1:16" ht="18" customHeight="1">
      <c r="A30" s="483"/>
      <c r="B30" s="490"/>
      <c r="C30" s="98" t="s">
        <v>23</v>
      </c>
      <c r="D30" s="458"/>
      <c r="E30" s="459"/>
      <c r="F30" s="89" t="s">
        <v>466</v>
      </c>
      <c r="G30" s="459"/>
      <c r="H30" s="473"/>
      <c r="K30" s="474"/>
      <c r="L30" s="474"/>
      <c r="M30" s="474"/>
      <c r="N30" s="474"/>
      <c r="O30" s="474"/>
      <c r="P30" s="474"/>
    </row>
    <row r="31" spans="1:16" ht="18" customHeight="1">
      <c r="A31" s="483"/>
      <c r="B31" s="490"/>
      <c r="C31" s="90" t="s">
        <v>24</v>
      </c>
      <c r="D31" s="444"/>
      <c r="E31" s="445"/>
      <c r="F31" s="90" t="s">
        <v>25</v>
      </c>
      <c r="G31" s="444"/>
      <c r="H31" s="475"/>
      <c r="K31" s="474"/>
      <c r="L31" s="474"/>
      <c r="M31" s="474"/>
      <c r="N31" s="474"/>
      <c r="O31" s="474"/>
      <c r="P31" s="474"/>
    </row>
    <row r="32" spans="1:16" ht="18" customHeight="1" thickBot="1">
      <c r="A32" s="492"/>
      <c r="B32" s="493"/>
      <c r="C32" s="217" t="s">
        <v>38</v>
      </c>
      <c r="D32" s="476"/>
      <c r="E32" s="477"/>
      <c r="F32" s="217" t="s">
        <v>27</v>
      </c>
      <c r="G32" s="476"/>
      <c r="H32" s="478"/>
      <c r="K32" s="474"/>
      <c r="L32" s="474"/>
      <c r="M32" s="474"/>
      <c r="N32" s="474"/>
      <c r="O32" s="474"/>
      <c r="P32" s="474"/>
    </row>
    <row r="33" spans="1:11" ht="18" customHeight="1">
      <c r="A33" s="483" t="s">
        <v>61</v>
      </c>
      <c r="B33" s="121" t="s">
        <v>34</v>
      </c>
      <c r="C33" s="484"/>
      <c r="D33" s="485"/>
      <c r="E33" s="485"/>
      <c r="F33" s="485"/>
      <c r="G33" s="485"/>
      <c r="H33" s="486"/>
      <c r="K33" s="87" ph="1"/>
    </row>
    <row r="34" spans="1:11" ht="18" customHeight="1">
      <c r="A34" s="483"/>
      <c r="B34" s="99" t="s">
        <v>18</v>
      </c>
      <c r="C34" s="458"/>
      <c r="D34" s="459"/>
      <c r="E34" s="459"/>
      <c r="F34" s="459"/>
      <c r="G34" s="459"/>
      <c r="H34" s="473"/>
      <c r="K34" s="87" ph="1"/>
    </row>
    <row r="35" spans="1:11" ht="18" customHeight="1">
      <c r="A35" s="483"/>
      <c r="B35" s="96" t="s">
        <v>34</v>
      </c>
      <c r="C35" s="456"/>
      <c r="D35" s="457"/>
      <c r="E35" s="457"/>
      <c r="F35" s="457"/>
      <c r="G35" s="457"/>
      <c r="H35" s="487"/>
      <c r="K35" s="87" ph="1"/>
    </row>
    <row r="36" spans="1:11" ht="18" customHeight="1">
      <c r="A36" s="483"/>
      <c r="B36" s="98" t="s">
        <v>35</v>
      </c>
      <c r="C36" s="458"/>
      <c r="D36" s="459"/>
      <c r="E36" s="459"/>
      <c r="F36" s="89" t="s">
        <v>465</v>
      </c>
      <c r="G36" s="459"/>
      <c r="H36" s="473"/>
      <c r="K36" s="87" ph="1"/>
    </row>
    <row r="37" spans="1:11" ht="18" customHeight="1">
      <c r="A37" s="483"/>
      <c r="B37" s="92" t="s">
        <v>10</v>
      </c>
      <c r="C37" s="468" t="s">
        <v>20</v>
      </c>
      <c r="D37" s="469"/>
      <c r="E37" s="469"/>
      <c r="F37" s="469"/>
      <c r="G37" s="469"/>
      <c r="H37" s="488"/>
    </row>
    <row r="38" spans="1:11" ht="18" customHeight="1">
      <c r="A38" s="483"/>
      <c r="B38" s="93"/>
      <c r="C38" s="463"/>
      <c r="D38" s="464"/>
      <c r="E38" s="464"/>
      <c r="F38" s="464"/>
      <c r="G38" s="464"/>
      <c r="H38" s="482"/>
    </row>
    <row r="39" spans="1:11" ht="18" customHeight="1">
      <c r="A39" s="483"/>
      <c r="B39" s="489" t="s">
        <v>374</v>
      </c>
      <c r="C39" s="96" t="s">
        <v>34</v>
      </c>
      <c r="D39" s="456"/>
      <c r="E39" s="457"/>
      <c r="F39" s="457"/>
      <c r="G39" s="457"/>
      <c r="H39" s="487"/>
      <c r="K39" s="87" ph="1"/>
    </row>
    <row r="40" spans="1:11" ht="18" customHeight="1">
      <c r="A40" s="483"/>
      <c r="B40" s="490"/>
      <c r="C40" s="98" t="s">
        <v>23</v>
      </c>
      <c r="D40" s="458"/>
      <c r="E40" s="459"/>
      <c r="F40" s="89" t="s">
        <v>466</v>
      </c>
      <c r="G40" s="459"/>
      <c r="H40" s="473"/>
    </row>
    <row r="41" spans="1:11" ht="18" customHeight="1">
      <c r="A41" s="483"/>
      <c r="B41" s="490"/>
      <c r="C41" s="90" t="s">
        <v>24</v>
      </c>
      <c r="D41" s="444"/>
      <c r="E41" s="445"/>
      <c r="F41" s="90" t="s">
        <v>25</v>
      </c>
      <c r="G41" s="444"/>
      <c r="H41" s="475"/>
    </row>
    <row r="42" spans="1:11" ht="18" customHeight="1" thickBot="1">
      <c r="A42" s="483"/>
      <c r="B42" s="490"/>
      <c r="C42" s="217" t="s">
        <v>38</v>
      </c>
      <c r="D42" s="476"/>
      <c r="E42" s="477"/>
      <c r="F42" s="217" t="s">
        <v>27</v>
      </c>
      <c r="G42" s="476"/>
      <c r="H42" s="478"/>
    </row>
    <row r="43" spans="1:11" ht="18" customHeight="1">
      <c r="A43" s="491" t="s">
        <v>175</v>
      </c>
      <c r="B43" s="216" t="s">
        <v>34</v>
      </c>
      <c r="C43" s="484"/>
      <c r="D43" s="485"/>
      <c r="E43" s="485"/>
      <c r="F43" s="485"/>
      <c r="G43" s="485"/>
      <c r="H43" s="486"/>
    </row>
    <row r="44" spans="1:11" ht="18" customHeight="1">
      <c r="A44" s="483"/>
      <c r="B44" s="99" t="s">
        <v>18</v>
      </c>
      <c r="C44" s="458"/>
      <c r="D44" s="459"/>
      <c r="E44" s="459"/>
      <c r="F44" s="459"/>
      <c r="G44" s="459"/>
      <c r="H44" s="473"/>
    </row>
    <row r="45" spans="1:11" ht="18" customHeight="1">
      <c r="A45" s="483"/>
      <c r="B45" s="96" t="s">
        <v>34</v>
      </c>
      <c r="C45" s="456"/>
      <c r="D45" s="457"/>
      <c r="E45" s="457"/>
      <c r="F45" s="457"/>
      <c r="G45" s="457"/>
      <c r="H45" s="487"/>
    </row>
    <row r="46" spans="1:11" ht="18" customHeight="1">
      <c r="A46" s="483"/>
      <c r="B46" s="98" t="s">
        <v>35</v>
      </c>
      <c r="C46" s="458"/>
      <c r="D46" s="459"/>
      <c r="E46" s="459"/>
      <c r="F46" s="89" t="s">
        <v>465</v>
      </c>
      <c r="G46" s="459"/>
      <c r="H46" s="473"/>
    </row>
    <row r="47" spans="1:11" ht="18" customHeight="1">
      <c r="A47" s="483"/>
      <c r="B47" s="92" t="s">
        <v>10</v>
      </c>
      <c r="C47" s="468" t="s">
        <v>20</v>
      </c>
      <c r="D47" s="469"/>
      <c r="E47" s="469"/>
      <c r="F47" s="469"/>
      <c r="G47" s="469"/>
      <c r="H47" s="488"/>
    </row>
    <row r="48" spans="1:11" ht="18" customHeight="1">
      <c r="A48" s="483"/>
      <c r="B48" s="93"/>
      <c r="C48" s="463"/>
      <c r="D48" s="464"/>
      <c r="E48" s="464"/>
      <c r="F48" s="464"/>
      <c r="G48" s="464"/>
      <c r="H48" s="482"/>
    </row>
    <row r="49" spans="1:11" ht="18" customHeight="1">
      <c r="A49" s="483"/>
      <c r="B49" s="489" t="s">
        <v>374</v>
      </c>
      <c r="C49" s="96" t="s">
        <v>34</v>
      </c>
      <c r="D49" s="456"/>
      <c r="E49" s="457"/>
      <c r="F49" s="457"/>
      <c r="G49" s="457"/>
      <c r="H49" s="487"/>
    </row>
    <row r="50" spans="1:11" ht="18" customHeight="1">
      <c r="A50" s="483"/>
      <c r="B50" s="490"/>
      <c r="C50" s="98" t="s">
        <v>23</v>
      </c>
      <c r="D50" s="458"/>
      <c r="E50" s="459"/>
      <c r="F50" s="89" t="s">
        <v>466</v>
      </c>
      <c r="G50" s="459"/>
      <c r="H50" s="473"/>
    </row>
    <row r="51" spans="1:11" ht="18" customHeight="1">
      <c r="A51" s="483"/>
      <c r="B51" s="490"/>
      <c r="C51" s="90" t="s">
        <v>24</v>
      </c>
      <c r="D51" s="444"/>
      <c r="E51" s="445"/>
      <c r="F51" s="90" t="s">
        <v>25</v>
      </c>
      <c r="G51" s="444"/>
      <c r="H51" s="475"/>
    </row>
    <row r="52" spans="1:11" ht="18" customHeight="1" thickBot="1">
      <c r="A52" s="492"/>
      <c r="B52" s="493"/>
      <c r="C52" s="217" t="s">
        <v>38</v>
      </c>
      <c r="D52" s="476"/>
      <c r="E52" s="477"/>
      <c r="F52" s="217" t="s">
        <v>27</v>
      </c>
      <c r="G52" s="476"/>
      <c r="H52" s="478"/>
    </row>
    <row r="53" spans="1:11" ht="20.100000000000001" customHeight="1">
      <c r="A53" s="219" t="s">
        <v>246</v>
      </c>
      <c r="H53" s="222" t="s">
        <v>0</v>
      </c>
    </row>
    <row r="54" spans="1:11" ht="20.100000000000001" customHeight="1">
      <c r="A54" s="220" t="str">
        <f>A2</f>
        <v>令和8年度　第42回都市公園等コンクール　『④管理運営部門』</v>
      </c>
      <c r="H54" s="479">
        <f>表紙!AE3</f>
        <v>0</v>
      </c>
    </row>
    <row r="55" spans="1:11" ht="20.100000000000001" customHeight="1">
      <c r="A55" s="221"/>
      <c r="B55" s="130" t="s">
        <v>136</v>
      </c>
      <c r="C55" s="480" t="str">
        <f>C3</f>
        <v>(20字程度）</v>
      </c>
      <c r="D55" s="480"/>
      <c r="E55" s="480"/>
      <c r="F55" s="480"/>
      <c r="G55" s="481"/>
      <c r="H55" s="479"/>
    </row>
    <row r="56" spans="1:11" ht="9.9499999999999993" customHeight="1">
      <c r="A56" s="534"/>
      <c r="B56" s="535"/>
      <c r="C56" s="536" t="s">
        <v>295</v>
      </c>
      <c r="D56" s="536"/>
      <c r="E56" s="536"/>
      <c r="F56" s="536"/>
      <c r="G56" s="536"/>
      <c r="H56" s="537"/>
    </row>
    <row r="57" spans="1:11" ht="20.100000000000001" customHeight="1">
      <c r="A57" s="524" t="str">
        <f>A61</f>
        <v>連名者５</v>
      </c>
      <c r="B57" s="525"/>
      <c r="C57" s="526">
        <f>C62</f>
        <v>0</v>
      </c>
      <c r="D57" s="527"/>
      <c r="E57" s="527"/>
      <c r="F57" s="527"/>
      <c r="G57" s="527"/>
      <c r="H57" s="528"/>
    </row>
    <row r="58" spans="1:11" ht="20.100000000000001" customHeight="1">
      <c r="A58" s="529" t="str">
        <f>A71</f>
        <v>連名者６</v>
      </c>
      <c r="B58" s="530"/>
      <c r="C58" s="531">
        <f>C72</f>
        <v>0</v>
      </c>
      <c r="D58" s="532"/>
      <c r="E58" s="532"/>
      <c r="F58" s="532"/>
      <c r="G58" s="532"/>
      <c r="H58" s="533"/>
    </row>
    <row r="59" spans="1:11" ht="20.100000000000001" customHeight="1">
      <c r="A59" s="529" t="str">
        <f>A81</f>
        <v>連名者７</v>
      </c>
      <c r="B59" s="530"/>
      <c r="C59" s="531">
        <f>C82</f>
        <v>0</v>
      </c>
      <c r="D59" s="532"/>
      <c r="E59" s="532"/>
      <c r="F59" s="532"/>
      <c r="G59" s="532"/>
      <c r="H59" s="533"/>
    </row>
    <row r="60" spans="1:11" ht="20.100000000000001" customHeight="1" thickBot="1">
      <c r="A60" s="538" t="str">
        <f>A91</f>
        <v>連名者８</v>
      </c>
      <c r="B60" s="539"/>
      <c r="C60" s="540">
        <f>C92</f>
        <v>0</v>
      </c>
      <c r="D60" s="541"/>
      <c r="E60" s="541"/>
      <c r="F60" s="541"/>
      <c r="G60" s="541"/>
      <c r="H60" s="542"/>
    </row>
    <row r="61" spans="1:11" ht="20.100000000000001" customHeight="1">
      <c r="A61" s="543" t="s">
        <v>238</v>
      </c>
      <c r="B61" s="216" t="s">
        <v>34</v>
      </c>
      <c r="C61" s="484"/>
      <c r="D61" s="485"/>
      <c r="E61" s="485"/>
      <c r="F61" s="485"/>
      <c r="G61" s="485"/>
      <c r="H61" s="486"/>
      <c r="K61" s="87" ph="1"/>
    </row>
    <row r="62" spans="1:11" ht="20.100000000000001" customHeight="1">
      <c r="A62" s="544"/>
      <c r="B62" s="99" t="s">
        <v>18</v>
      </c>
      <c r="C62" s="458"/>
      <c r="D62" s="459"/>
      <c r="E62" s="459"/>
      <c r="F62" s="459"/>
      <c r="G62" s="459"/>
      <c r="H62" s="473"/>
    </row>
    <row r="63" spans="1:11" ht="20.100000000000001" customHeight="1">
      <c r="A63" s="544"/>
      <c r="B63" s="96" t="s">
        <v>34</v>
      </c>
      <c r="C63" s="456"/>
      <c r="D63" s="457"/>
      <c r="E63" s="457"/>
      <c r="F63" s="457"/>
      <c r="G63" s="457"/>
      <c r="H63" s="487"/>
      <c r="K63" s="87" ph="1"/>
    </row>
    <row r="64" spans="1:11" ht="20.100000000000001" customHeight="1">
      <c r="A64" s="544"/>
      <c r="B64" s="98" t="s">
        <v>35</v>
      </c>
      <c r="C64" s="458"/>
      <c r="D64" s="459"/>
      <c r="E64" s="459"/>
      <c r="F64" s="89" t="s">
        <v>465</v>
      </c>
      <c r="G64" s="459"/>
      <c r="H64" s="473"/>
    </row>
    <row r="65" spans="1:8" ht="20.100000000000001" customHeight="1">
      <c r="A65" s="544"/>
      <c r="B65" s="92" t="s">
        <v>10</v>
      </c>
      <c r="C65" s="468" t="s">
        <v>20</v>
      </c>
      <c r="D65" s="469"/>
      <c r="E65" s="469"/>
      <c r="F65" s="469"/>
      <c r="G65" s="469"/>
      <c r="H65" s="488"/>
    </row>
    <row r="66" spans="1:8" ht="20.100000000000001" customHeight="1">
      <c r="A66" s="544"/>
      <c r="B66" s="93"/>
      <c r="C66" s="463"/>
      <c r="D66" s="464"/>
      <c r="E66" s="464"/>
      <c r="F66" s="464"/>
      <c r="G66" s="464"/>
      <c r="H66" s="482"/>
    </row>
    <row r="67" spans="1:8" ht="20.100000000000001" customHeight="1">
      <c r="A67" s="544"/>
      <c r="B67" s="489" t="s">
        <v>374</v>
      </c>
      <c r="C67" s="96" t="s">
        <v>34</v>
      </c>
      <c r="D67" s="456"/>
      <c r="E67" s="457"/>
      <c r="F67" s="457"/>
      <c r="G67" s="457"/>
      <c r="H67" s="487"/>
    </row>
    <row r="68" spans="1:8" ht="20.100000000000001" customHeight="1">
      <c r="A68" s="544"/>
      <c r="B68" s="490"/>
      <c r="C68" s="98" t="s">
        <v>23</v>
      </c>
      <c r="D68" s="458"/>
      <c r="E68" s="459"/>
      <c r="F68" s="89" t="s">
        <v>466</v>
      </c>
      <c r="G68" s="459"/>
      <c r="H68" s="473"/>
    </row>
    <row r="69" spans="1:8" ht="20.100000000000001" customHeight="1">
      <c r="A69" s="544"/>
      <c r="B69" s="490"/>
      <c r="C69" s="90" t="s">
        <v>24</v>
      </c>
      <c r="D69" s="444"/>
      <c r="E69" s="445"/>
      <c r="F69" s="90" t="s">
        <v>25</v>
      </c>
      <c r="G69" s="444"/>
      <c r="H69" s="475"/>
    </row>
    <row r="70" spans="1:8" ht="20.100000000000001" customHeight="1" thickBot="1">
      <c r="A70" s="545"/>
      <c r="B70" s="493"/>
      <c r="C70" s="217" t="s">
        <v>38</v>
      </c>
      <c r="D70" s="476"/>
      <c r="E70" s="477"/>
      <c r="F70" s="217" t="s">
        <v>27</v>
      </c>
      <c r="G70" s="476"/>
      <c r="H70" s="478"/>
    </row>
    <row r="71" spans="1:8" ht="20.100000000000001" customHeight="1">
      <c r="A71" s="544" t="s">
        <v>239</v>
      </c>
      <c r="B71" s="216" t="s">
        <v>34</v>
      </c>
      <c r="C71" s="484"/>
      <c r="D71" s="485"/>
      <c r="E71" s="485"/>
      <c r="F71" s="485"/>
      <c r="G71" s="485"/>
      <c r="H71" s="486"/>
    </row>
    <row r="72" spans="1:8" ht="20.100000000000001" customHeight="1">
      <c r="A72" s="544"/>
      <c r="B72" s="99" t="s">
        <v>18</v>
      </c>
      <c r="C72" s="458"/>
      <c r="D72" s="459"/>
      <c r="E72" s="459"/>
      <c r="F72" s="459"/>
      <c r="G72" s="459"/>
      <c r="H72" s="473"/>
    </row>
    <row r="73" spans="1:8" ht="20.100000000000001" customHeight="1">
      <c r="A73" s="544"/>
      <c r="B73" s="96" t="s">
        <v>34</v>
      </c>
      <c r="C73" s="456"/>
      <c r="D73" s="457"/>
      <c r="E73" s="457"/>
      <c r="F73" s="457"/>
      <c r="G73" s="457"/>
      <c r="H73" s="487"/>
    </row>
    <row r="74" spans="1:8" ht="20.100000000000001" customHeight="1">
      <c r="A74" s="544"/>
      <c r="B74" s="98" t="s">
        <v>35</v>
      </c>
      <c r="C74" s="458"/>
      <c r="D74" s="459"/>
      <c r="E74" s="459"/>
      <c r="F74" s="89" t="s">
        <v>465</v>
      </c>
      <c r="G74" s="459"/>
      <c r="H74" s="473"/>
    </row>
    <row r="75" spans="1:8" ht="20.100000000000001" customHeight="1">
      <c r="A75" s="544"/>
      <c r="B75" s="92" t="s">
        <v>10</v>
      </c>
      <c r="C75" s="468" t="s">
        <v>20</v>
      </c>
      <c r="D75" s="469"/>
      <c r="E75" s="469"/>
      <c r="F75" s="469"/>
      <c r="G75" s="469"/>
      <c r="H75" s="488"/>
    </row>
    <row r="76" spans="1:8" ht="20.100000000000001" customHeight="1">
      <c r="A76" s="544"/>
      <c r="B76" s="93"/>
      <c r="C76" s="463"/>
      <c r="D76" s="464"/>
      <c r="E76" s="464"/>
      <c r="F76" s="464"/>
      <c r="G76" s="464"/>
      <c r="H76" s="482"/>
    </row>
    <row r="77" spans="1:8" ht="20.100000000000001" customHeight="1">
      <c r="A77" s="544"/>
      <c r="B77" s="489" t="s">
        <v>374</v>
      </c>
      <c r="C77" s="96" t="s">
        <v>34</v>
      </c>
      <c r="D77" s="456"/>
      <c r="E77" s="457"/>
      <c r="F77" s="457"/>
      <c r="G77" s="457"/>
      <c r="H77" s="487"/>
    </row>
    <row r="78" spans="1:8" ht="20.100000000000001" customHeight="1">
      <c r="A78" s="544"/>
      <c r="B78" s="490"/>
      <c r="C78" s="98" t="s">
        <v>23</v>
      </c>
      <c r="D78" s="458"/>
      <c r="E78" s="459"/>
      <c r="F78" s="89" t="s">
        <v>466</v>
      </c>
      <c r="G78" s="459"/>
      <c r="H78" s="473"/>
    </row>
    <row r="79" spans="1:8" ht="20.100000000000001" customHeight="1">
      <c r="A79" s="544"/>
      <c r="B79" s="490"/>
      <c r="C79" s="90" t="s">
        <v>24</v>
      </c>
      <c r="D79" s="444"/>
      <c r="E79" s="445"/>
      <c r="F79" s="90" t="s">
        <v>25</v>
      </c>
      <c r="G79" s="444"/>
      <c r="H79" s="475"/>
    </row>
    <row r="80" spans="1:8" ht="20.100000000000001" customHeight="1" thickBot="1">
      <c r="A80" s="544"/>
      <c r="B80" s="493"/>
      <c r="C80" s="217" t="s">
        <v>38</v>
      </c>
      <c r="D80" s="476"/>
      <c r="E80" s="477"/>
      <c r="F80" s="217" t="s">
        <v>27</v>
      </c>
      <c r="G80" s="476"/>
      <c r="H80" s="478"/>
    </row>
    <row r="81" spans="1:15" ht="20.100000000000001" customHeight="1">
      <c r="A81" s="543" t="s">
        <v>240</v>
      </c>
      <c r="B81" s="216" t="s">
        <v>34</v>
      </c>
      <c r="C81" s="484"/>
      <c r="D81" s="485"/>
      <c r="E81" s="485"/>
      <c r="F81" s="485"/>
      <c r="G81" s="485"/>
      <c r="H81" s="486"/>
    </row>
    <row r="82" spans="1:15" ht="20.100000000000001" customHeight="1">
      <c r="A82" s="544"/>
      <c r="B82" s="99" t="s">
        <v>18</v>
      </c>
      <c r="C82" s="458"/>
      <c r="D82" s="459"/>
      <c r="E82" s="459"/>
      <c r="F82" s="459"/>
      <c r="G82" s="459"/>
      <c r="H82" s="473"/>
    </row>
    <row r="83" spans="1:15" ht="20.100000000000001" customHeight="1">
      <c r="A83" s="544"/>
      <c r="B83" s="96" t="s">
        <v>34</v>
      </c>
      <c r="C83" s="456"/>
      <c r="D83" s="457"/>
      <c r="E83" s="457"/>
      <c r="F83" s="457"/>
      <c r="G83" s="457"/>
      <c r="H83" s="487"/>
    </row>
    <row r="84" spans="1:15" ht="20.100000000000001" customHeight="1">
      <c r="A84" s="544"/>
      <c r="B84" s="98" t="s">
        <v>35</v>
      </c>
      <c r="C84" s="458"/>
      <c r="D84" s="459"/>
      <c r="E84" s="459"/>
      <c r="F84" s="89" t="s">
        <v>465</v>
      </c>
      <c r="G84" s="459"/>
      <c r="H84" s="473"/>
    </row>
    <row r="85" spans="1:15" ht="20.100000000000001" customHeight="1">
      <c r="A85" s="544"/>
      <c r="B85" s="92" t="s">
        <v>10</v>
      </c>
      <c r="C85" s="468" t="s">
        <v>20</v>
      </c>
      <c r="D85" s="469"/>
      <c r="E85" s="469"/>
      <c r="F85" s="469"/>
      <c r="G85" s="469"/>
      <c r="H85" s="488"/>
      <c r="K85" s="87" ph="1"/>
    </row>
    <row r="86" spans="1:15" ht="20.100000000000001" customHeight="1">
      <c r="A86" s="544"/>
      <c r="B86" s="93"/>
      <c r="C86" s="463"/>
      <c r="D86" s="464"/>
      <c r="E86" s="464"/>
      <c r="F86" s="464"/>
      <c r="G86" s="464"/>
      <c r="H86" s="482"/>
      <c r="K86" s="87" ph="1"/>
    </row>
    <row r="87" spans="1:15" ht="20.100000000000001" customHeight="1">
      <c r="A87" s="544"/>
      <c r="B87" s="489" t="s">
        <v>374</v>
      </c>
      <c r="C87" s="96" t="s">
        <v>34</v>
      </c>
      <c r="D87" s="456"/>
      <c r="E87" s="457"/>
      <c r="F87" s="457"/>
      <c r="G87" s="457"/>
      <c r="H87" s="487"/>
      <c r="K87" s="87" ph="1"/>
    </row>
    <row r="88" spans="1:15" ht="20.100000000000001" customHeight="1">
      <c r="A88" s="544"/>
      <c r="B88" s="490"/>
      <c r="C88" s="98" t="s">
        <v>23</v>
      </c>
      <c r="D88" s="458"/>
      <c r="E88" s="459"/>
      <c r="F88" s="89" t="s">
        <v>466</v>
      </c>
      <c r="G88" s="459"/>
      <c r="H88" s="473"/>
      <c r="K88" s="87" ph="1"/>
    </row>
    <row r="89" spans="1:15" ht="20.100000000000001" customHeight="1">
      <c r="A89" s="544"/>
      <c r="B89" s="490"/>
      <c r="C89" s="90" t="s">
        <v>24</v>
      </c>
      <c r="D89" s="444"/>
      <c r="E89" s="445"/>
      <c r="F89" s="90" t="s">
        <v>25</v>
      </c>
      <c r="G89" s="444"/>
      <c r="H89" s="475"/>
    </row>
    <row r="90" spans="1:15" ht="20.100000000000001" customHeight="1" thickBot="1">
      <c r="A90" s="545"/>
      <c r="B90" s="493"/>
      <c r="C90" s="217" t="s">
        <v>38</v>
      </c>
      <c r="D90" s="476"/>
      <c r="E90" s="477"/>
      <c r="F90" s="217" t="s">
        <v>27</v>
      </c>
      <c r="G90" s="476"/>
      <c r="H90" s="478"/>
    </row>
    <row r="91" spans="1:15" ht="20.100000000000001" customHeight="1">
      <c r="A91" s="543" t="s">
        <v>241</v>
      </c>
      <c r="B91" s="216" t="s">
        <v>34</v>
      </c>
      <c r="C91" s="484"/>
      <c r="D91" s="485"/>
      <c r="E91" s="485"/>
      <c r="F91" s="485"/>
      <c r="G91" s="485"/>
      <c r="H91" s="486"/>
      <c r="K91" s="87" ph="1"/>
      <c r="O91" s="87" ph="1"/>
    </row>
    <row r="92" spans="1:15" ht="20.100000000000001" customHeight="1">
      <c r="A92" s="544"/>
      <c r="B92" s="99" t="s">
        <v>18</v>
      </c>
      <c r="C92" s="458"/>
      <c r="D92" s="459"/>
      <c r="E92" s="459"/>
      <c r="F92" s="459"/>
      <c r="G92" s="459"/>
      <c r="H92" s="473"/>
    </row>
    <row r="93" spans="1:15" ht="20.100000000000001" customHeight="1">
      <c r="A93" s="544"/>
      <c r="B93" s="96" t="s">
        <v>34</v>
      </c>
      <c r="C93" s="456"/>
      <c r="D93" s="457"/>
      <c r="E93" s="457"/>
      <c r="F93" s="457"/>
      <c r="G93" s="457"/>
      <c r="H93" s="487"/>
      <c r="K93" s="87" ph="1"/>
      <c r="O93" s="87" ph="1"/>
    </row>
    <row r="94" spans="1:15" ht="20.100000000000001" customHeight="1">
      <c r="A94" s="544"/>
      <c r="B94" s="98" t="s">
        <v>35</v>
      </c>
      <c r="C94" s="458"/>
      <c r="D94" s="459"/>
      <c r="E94" s="459"/>
      <c r="F94" s="89" t="s">
        <v>465</v>
      </c>
      <c r="G94" s="459"/>
      <c r="H94" s="473"/>
    </row>
    <row r="95" spans="1:15" ht="20.100000000000001" customHeight="1">
      <c r="A95" s="544"/>
      <c r="B95" s="92" t="s">
        <v>10</v>
      </c>
      <c r="C95" s="468" t="s">
        <v>20</v>
      </c>
      <c r="D95" s="469"/>
      <c r="E95" s="469"/>
      <c r="F95" s="469"/>
      <c r="G95" s="469"/>
      <c r="H95" s="488"/>
      <c r="K95" s="87" ph="1"/>
    </row>
    <row r="96" spans="1:15" ht="20.100000000000001" customHeight="1">
      <c r="A96" s="544"/>
      <c r="B96" s="93"/>
      <c r="C96" s="463"/>
      <c r="D96" s="464"/>
      <c r="E96" s="464"/>
      <c r="F96" s="464"/>
      <c r="G96" s="464"/>
      <c r="H96" s="482"/>
    </row>
    <row r="97" spans="1:15" ht="20.100000000000001" customHeight="1">
      <c r="A97" s="544"/>
      <c r="B97" s="489" t="s">
        <v>374</v>
      </c>
      <c r="C97" s="96" t="s">
        <v>34</v>
      </c>
      <c r="D97" s="456"/>
      <c r="E97" s="457"/>
      <c r="F97" s="457"/>
      <c r="G97" s="457"/>
      <c r="H97" s="487"/>
      <c r="K97" s="87" ph="1"/>
    </row>
    <row r="98" spans="1:15" ht="20.100000000000001" customHeight="1">
      <c r="A98" s="544"/>
      <c r="B98" s="490"/>
      <c r="C98" s="98" t="s">
        <v>23</v>
      </c>
      <c r="D98" s="458"/>
      <c r="E98" s="459"/>
      <c r="F98" s="89" t="s">
        <v>466</v>
      </c>
      <c r="G98" s="459"/>
      <c r="H98" s="473"/>
    </row>
    <row r="99" spans="1:15" ht="20.100000000000001" customHeight="1">
      <c r="A99" s="544"/>
      <c r="B99" s="490"/>
      <c r="C99" s="90" t="s">
        <v>24</v>
      </c>
      <c r="D99" s="444"/>
      <c r="E99" s="445"/>
      <c r="F99" s="90" t="s">
        <v>25</v>
      </c>
      <c r="G99" s="444"/>
      <c r="H99" s="475"/>
    </row>
    <row r="100" spans="1:15" ht="20.100000000000001" customHeight="1" thickBot="1">
      <c r="A100" s="545"/>
      <c r="B100" s="493"/>
      <c r="C100" s="217" t="s">
        <v>38</v>
      </c>
      <c r="D100" s="476"/>
      <c r="E100" s="477"/>
      <c r="F100" s="217" t="s">
        <v>27</v>
      </c>
      <c r="G100" s="476"/>
      <c r="H100" s="478"/>
    </row>
    <row r="101" spans="1:15" ht="20.100000000000001" customHeight="1">
      <c r="A101" s="219" t="s">
        <v>247</v>
      </c>
      <c r="H101" s="222" t="s">
        <v>0</v>
      </c>
      <c r="K101" s="87" ph="1"/>
    </row>
    <row r="102" spans="1:15" ht="20.100000000000001" customHeight="1">
      <c r="A102" s="220" t="str">
        <f>A2</f>
        <v>令和8年度　第42回都市公園等コンクール　『④管理運営部門』</v>
      </c>
      <c r="H102" s="479">
        <f>表紙!AE3</f>
        <v>0</v>
      </c>
      <c r="K102" s="87" ph="1"/>
    </row>
    <row r="103" spans="1:15" ht="20.100000000000001" customHeight="1" thickBot="1">
      <c r="A103" s="221"/>
      <c r="B103" s="130" t="s">
        <v>136</v>
      </c>
      <c r="C103" s="480" t="str">
        <f>C3</f>
        <v>(20字程度）</v>
      </c>
      <c r="D103" s="480"/>
      <c r="E103" s="480"/>
      <c r="F103" s="480"/>
      <c r="G103" s="481"/>
      <c r="H103" s="479"/>
      <c r="K103" s="87" ph="1"/>
    </row>
    <row r="104" spans="1:15" ht="9.9499999999999993" customHeight="1">
      <c r="A104" s="546"/>
      <c r="B104" s="547"/>
      <c r="C104" s="509" t="s">
        <v>295</v>
      </c>
      <c r="D104" s="509"/>
      <c r="E104" s="509"/>
      <c r="F104" s="509"/>
      <c r="G104" s="509"/>
      <c r="H104" s="510"/>
      <c r="K104" s="87" ph="1"/>
    </row>
    <row r="105" spans="1:15" ht="20.100000000000001" customHeight="1">
      <c r="A105" s="524" t="str">
        <f>A109</f>
        <v>連名者９</v>
      </c>
      <c r="B105" s="525"/>
      <c r="C105" s="526">
        <f>C110</f>
        <v>0</v>
      </c>
      <c r="D105" s="527"/>
      <c r="E105" s="527"/>
      <c r="F105" s="527"/>
      <c r="G105" s="527"/>
      <c r="H105" s="528"/>
    </row>
    <row r="106" spans="1:15" ht="20.100000000000001" customHeight="1">
      <c r="A106" s="529" t="str">
        <f>A119</f>
        <v>連名者⒑</v>
      </c>
      <c r="B106" s="530"/>
      <c r="C106" s="531">
        <f>C120</f>
        <v>0</v>
      </c>
      <c r="D106" s="532"/>
      <c r="E106" s="532"/>
      <c r="F106" s="532"/>
      <c r="G106" s="532"/>
      <c r="H106" s="533"/>
    </row>
    <row r="107" spans="1:15" ht="20.100000000000001" customHeight="1">
      <c r="A107" s="529" t="str">
        <f>A129</f>
        <v>連名者⒒</v>
      </c>
      <c r="B107" s="530"/>
      <c r="C107" s="531">
        <f>C130</f>
        <v>0</v>
      </c>
      <c r="D107" s="532"/>
      <c r="E107" s="532"/>
      <c r="F107" s="532"/>
      <c r="G107" s="532"/>
      <c r="H107" s="533"/>
      <c r="K107" s="87" ph="1"/>
      <c r="O107" s="87" ph="1"/>
    </row>
    <row r="108" spans="1:15" ht="20.100000000000001" customHeight="1" thickBot="1">
      <c r="A108" s="548" t="str">
        <f>A139</f>
        <v>連名者⒓</v>
      </c>
      <c r="B108" s="549"/>
      <c r="C108" s="550">
        <f>C140</f>
        <v>0</v>
      </c>
      <c r="D108" s="551"/>
      <c r="E108" s="551"/>
      <c r="F108" s="551"/>
      <c r="G108" s="551"/>
      <c r="H108" s="552"/>
    </row>
    <row r="109" spans="1:15" ht="20.100000000000001" customHeight="1">
      <c r="A109" s="544" t="s">
        <v>242</v>
      </c>
      <c r="B109" s="216" t="s">
        <v>34</v>
      </c>
      <c r="C109" s="484"/>
      <c r="D109" s="485"/>
      <c r="E109" s="485"/>
      <c r="F109" s="485"/>
      <c r="G109" s="485"/>
      <c r="H109" s="486"/>
      <c r="K109" s="87" ph="1"/>
    </row>
    <row r="110" spans="1:15" ht="20.100000000000001" customHeight="1">
      <c r="A110" s="544"/>
      <c r="B110" s="99" t="s">
        <v>18</v>
      </c>
      <c r="C110" s="458"/>
      <c r="D110" s="459"/>
      <c r="E110" s="459"/>
      <c r="F110" s="459"/>
      <c r="G110" s="459"/>
      <c r="H110" s="473"/>
    </row>
    <row r="111" spans="1:15" ht="20.100000000000001" customHeight="1">
      <c r="A111" s="544"/>
      <c r="B111" s="96" t="s">
        <v>34</v>
      </c>
      <c r="C111" s="456"/>
      <c r="D111" s="457"/>
      <c r="E111" s="457"/>
      <c r="F111" s="457"/>
      <c r="G111" s="457"/>
      <c r="H111" s="487"/>
      <c r="K111" s="87" ph="1"/>
    </row>
    <row r="112" spans="1:15" ht="20.100000000000001" customHeight="1">
      <c r="A112" s="544"/>
      <c r="B112" s="98" t="s">
        <v>35</v>
      </c>
      <c r="C112" s="458"/>
      <c r="D112" s="459"/>
      <c r="E112" s="459"/>
      <c r="F112" s="89" t="s">
        <v>465</v>
      </c>
      <c r="G112" s="459"/>
      <c r="H112" s="473"/>
    </row>
    <row r="113" spans="1:11" ht="20.100000000000001" customHeight="1">
      <c r="A113" s="544"/>
      <c r="B113" s="92" t="s">
        <v>10</v>
      </c>
      <c r="C113" s="468" t="s">
        <v>20</v>
      </c>
      <c r="D113" s="469"/>
      <c r="E113" s="469"/>
      <c r="F113" s="469"/>
      <c r="G113" s="469"/>
      <c r="H113" s="488"/>
      <c r="K113" s="87" ph="1"/>
    </row>
    <row r="114" spans="1:11" ht="20.100000000000001" customHeight="1">
      <c r="A114" s="544"/>
      <c r="B114" s="93"/>
      <c r="C114" s="463"/>
      <c r="D114" s="464"/>
      <c r="E114" s="464"/>
      <c r="F114" s="464"/>
      <c r="G114" s="464"/>
      <c r="H114" s="482"/>
    </row>
    <row r="115" spans="1:11" ht="20.100000000000001" customHeight="1">
      <c r="A115" s="544"/>
      <c r="B115" s="489" t="s">
        <v>374</v>
      </c>
      <c r="C115" s="96" t="s">
        <v>34</v>
      </c>
      <c r="D115" s="456"/>
      <c r="E115" s="457"/>
      <c r="F115" s="457"/>
      <c r="G115" s="457"/>
      <c r="H115" s="487"/>
    </row>
    <row r="116" spans="1:11" ht="20.100000000000001" customHeight="1">
      <c r="A116" s="544"/>
      <c r="B116" s="490"/>
      <c r="C116" s="98" t="s">
        <v>23</v>
      </c>
      <c r="D116" s="458"/>
      <c r="E116" s="459"/>
      <c r="F116" s="89" t="s">
        <v>466</v>
      </c>
      <c r="G116" s="459"/>
      <c r="H116" s="473"/>
    </row>
    <row r="117" spans="1:11" ht="20.100000000000001" customHeight="1">
      <c r="A117" s="544"/>
      <c r="B117" s="490"/>
      <c r="C117" s="90" t="s">
        <v>24</v>
      </c>
      <c r="D117" s="444"/>
      <c r="E117" s="445"/>
      <c r="F117" s="90" t="s">
        <v>25</v>
      </c>
      <c r="G117" s="444"/>
      <c r="H117" s="475"/>
    </row>
    <row r="118" spans="1:11" ht="20.100000000000001" customHeight="1" thickBot="1">
      <c r="A118" s="544"/>
      <c r="B118" s="493"/>
      <c r="C118" s="217" t="s">
        <v>38</v>
      </c>
      <c r="D118" s="476"/>
      <c r="E118" s="477"/>
      <c r="F118" s="217" t="s">
        <v>27</v>
      </c>
      <c r="G118" s="476"/>
      <c r="H118" s="478"/>
    </row>
    <row r="119" spans="1:11" ht="20.100000000000001" customHeight="1">
      <c r="A119" s="543" t="s">
        <v>243</v>
      </c>
      <c r="B119" s="216" t="s">
        <v>34</v>
      </c>
      <c r="C119" s="484"/>
      <c r="D119" s="485"/>
      <c r="E119" s="485"/>
      <c r="F119" s="485"/>
      <c r="G119" s="485"/>
      <c r="H119" s="486"/>
    </row>
    <row r="120" spans="1:11" ht="20.100000000000001" customHeight="1">
      <c r="A120" s="544"/>
      <c r="B120" s="99" t="s">
        <v>18</v>
      </c>
      <c r="C120" s="458"/>
      <c r="D120" s="459"/>
      <c r="E120" s="459"/>
      <c r="F120" s="459"/>
      <c r="G120" s="459"/>
      <c r="H120" s="473"/>
    </row>
    <row r="121" spans="1:11" ht="20.100000000000001" customHeight="1">
      <c r="A121" s="544"/>
      <c r="B121" s="96" t="s">
        <v>34</v>
      </c>
      <c r="C121" s="456"/>
      <c r="D121" s="457"/>
      <c r="E121" s="457"/>
      <c r="F121" s="457"/>
      <c r="G121" s="457"/>
      <c r="H121" s="487"/>
    </row>
    <row r="122" spans="1:11" ht="20.100000000000001" customHeight="1">
      <c r="A122" s="544"/>
      <c r="B122" s="98" t="s">
        <v>35</v>
      </c>
      <c r="C122" s="458"/>
      <c r="D122" s="459"/>
      <c r="E122" s="459"/>
      <c r="F122" s="89" t="s">
        <v>465</v>
      </c>
      <c r="G122" s="459"/>
      <c r="H122" s="473"/>
    </row>
    <row r="123" spans="1:11" ht="20.100000000000001" customHeight="1">
      <c r="A123" s="544"/>
      <c r="B123" s="92" t="s">
        <v>10</v>
      </c>
      <c r="C123" s="468" t="s">
        <v>20</v>
      </c>
      <c r="D123" s="469"/>
      <c r="E123" s="469"/>
      <c r="F123" s="469"/>
      <c r="G123" s="469"/>
      <c r="H123" s="488"/>
    </row>
    <row r="124" spans="1:11" ht="20.100000000000001" customHeight="1">
      <c r="A124" s="544"/>
      <c r="B124" s="93"/>
      <c r="C124" s="463"/>
      <c r="D124" s="464"/>
      <c r="E124" s="464"/>
      <c r="F124" s="464"/>
      <c r="G124" s="464"/>
      <c r="H124" s="482"/>
    </row>
    <row r="125" spans="1:11" ht="20.100000000000001" customHeight="1">
      <c r="A125" s="544"/>
      <c r="B125" s="489" t="s">
        <v>374</v>
      </c>
      <c r="C125" s="96" t="s">
        <v>34</v>
      </c>
      <c r="D125" s="456"/>
      <c r="E125" s="457"/>
      <c r="F125" s="457"/>
      <c r="G125" s="457"/>
      <c r="H125" s="487"/>
    </row>
    <row r="126" spans="1:11" ht="20.100000000000001" customHeight="1">
      <c r="A126" s="544"/>
      <c r="B126" s="490"/>
      <c r="C126" s="98" t="s">
        <v>23</v>
      </c>
      <c r="D126" s="458"/>
      <c r="E126" s="459"/>
      <c r="F126" s="89" t="s">
        <v>466</v>
      </c>
      <c r="G126" s="459"/>
      <c r="H126" s="473"/>
    </row>
    <row r="127" spans="1:11" ht="20.100000000000001" customHeight="1">
      <c r="A127" s="544"/>
      <c r="B127" s="490"/>
      <c r="C127" s="90" t="s">
        <v>24</v>
      </c>
      <c r="D127" s="444"/>
      <c r="E127" s="445"/>
      <c r="F127" s="90" t="s">
        <v>25</v>
      </c>
      <c r="G127" s="444"/>
      <c r="H127" s="475"/>
    </row>
    <row r="128" spans="1:11" ht="20.100000000000001" customHeight="1" thickBot="1">
      <c r="A128" s="545"/>
      <c r="B128" s="493"/>
      <c r="C128" s="217" t="s">
        <v>38</v>
      </c>
      <c r="D128" s="476"/>
      <c r="E128" s="477"/>
      <c r="F128" s="217" t="s">
        <v>27</v>
      </c>
      <c r="G128" s="476"/>
      <c r="H128" s="478"/>
    </row>
    <row r="129" spans="1:15" ht="20.100000000000001" customHeight="1">
      <c r="A129" s="544" t="s">
        <v>244</v>
      </c>
      <c r="B129" s="216" t="s">
        <v>34</v>
      </c>
      <c r="C129" s="484"/>
      <c r="D129" s="485"/>
      <c r="E129" s="485"/>
      <c r="F129" s="485"/>
      <c r="G129" s="485"/>
      <c r="H129" s="486"/>
    </row>
    <row r="130" spans="1:15" ht="20.100000000000001" customHeight="1">
      <c r="A130" s="544"/>
      <c r="B130" s="99" t="s">
        <v>18</v>
      </c>
      <c r="C130" s="458"/>
      <c r="D130" s="459"/>
      <c r="E130" s="459"/>
      <c r="F130" s="459"/>
      <c r="G130" s="459"/>
      <c r="H130" s="473"/>
    </row>
    <row r="131" spans="1:15" ht="20.100000000000001" customHeight="1">
      <c r="A131" s="544"/>
      <c r="B131" s="96" t="s">
        <v>34</v>
      </c>
      <c r="C131" s="456"/>
      <c r="D131" s="457"/>
      <c r="E131" s="457"/>
      <c r="F131" s="457"/>
      <c r="G131" s="457"/>
      <c r="H131" s="487"/>
    </row>
    <row r="132" spans="1:15" ht="20.100000000000001" customHeight="1">
      <c r="A132" s="544"/>
      <c r="B132" s="98" t="s">
        <v>35</v>
      </c>
      <c r="C132" s="458"/>
      <c r="D132" s="459"/>
      <c r="E132" s="459"/>
      <c r="F132" s="89" t="s">
        <v>465</v>
      </c>
      <c r="G132" s="459"/>
      <c r="H132" s="473"/>
    </row>
    <row r="133" spans="1:15" ht="20.100000000000001" customHeight="1">
      <c r="A133" s="544"/>
      <c r="B133" s="92" t="s">
        <v>10</v>
      </c>
      <c r="C133" s="468" t="s">
        <v>20</v>
      </c>
      <c r="D133" s="469"/>
      <c r="E133" s="469"/>
      <c r="F133" s="469"/>
      <c r="G133" s="469"/>
      <c r="H133" s="488"/>
    </row>
    <row r="134" spans="1:15" ht="20.100000000000001" customHeight="1">
      <c r="A134" s="544"/>
      <c r="B134" s="93"/>
      <c r="C134" s="463"/>
      <c r="D134" s="464"/>
      <c r="E134" s="464"/>
      <c r="F134" s="464"/>
      <c r="G134" s="464"/>
      <c r="H134" s="482"/>
    </row>
    <row r="135" spans="1:15" ht="20.100000000000001" customHeight="1">
      <c r="A135" s="544"/>
      <c r="B135" s="489" t="s">
        <v>374</v>
      </c>
      <c r="C135" s="96" t="s">
        <v>34</v>
      </c>
      <c r="D135" s="456"/>
      <c r="E135" s="457"/>
      <c r="F135" s="457"/>
      <c r="G135" s="457"/>
      <c r="H135" s="487"/>
      <c r="K135" s="87" ph="1"/>
    </row>
    <row r="136" spans="1:15" ht="20.100000000000001" customHeight="1">
      <c r="A136" s="544"/>
      <c r="B136" s="490"/>
      <c r="C136" s="98" t="s">
        <v>23</v>
      </c>
      <c r="D136" s="458"/>
      <c r="E136" s="459"/>
      <c r="F136" s="89" t="s">
        <v>466</v>
      </c>
      <c r="G136" s="459"/>
      <c r="H136" s="473"/>
      <c r="K136" s="87" ph="1"/>
    </row>
    <row r="137" spans="1:15" ht="20.100000000000001" customHeight="1">
      <c r="A137" s="544"/>
      <c r="B137" s="490"/>
      <c r="C137" s="90" t="s">
        <v>24</v>
      </c>
      <c r="D137" s="444"/>
      <c r="E137" s="445"/>
      <c r="F137" s="90" t="s">
        <v>25</v>
      </c>
      <c r="G137" s="444"/>
      <c r="H137" s="475"/>
      <c r="K137" s="87" ph="1"/>
    </row>
    <row r="138" spans="1:15" ht="20.100000000000001" customHeight="1" thickBot="1">
      <c r="A138" s="544"/>
      <c r="B138" s="493"/>
      <c r="C138" s="217" t="s">
        <v>38</v>
      </c>
      <c r="D138" s="476"/>
      <c r="E138" s="477"/>
      <c r="F138" s="217" t="s">
        <v>27</v>
      </c>
      <c r="G138" s="476"/>
      <c r="H138" s="478"/>
      <c r="K138" s="87" ph="1"/>
    </row>
    <row r="139" spans="1:15" ht="20.100000000000001" customHeight="1">
      <c r="A139" s="543" t="s">
        <v>245</v>
      </c>
      <c r="B139" s="216" t="s">
        <v>34</v>
      </c>
      <c r="C139" s="484"/>
      <c r="D139" s="485"/>
      <c r="E139" s="485"/>
      <c r="F139" s="485"/>
      <c r="G139" s="485"/>
      <c r="H139" s="486"/>
    </row>
    <row r="140" spans="1:15" ht="20.100000000000001" customHeight="1">
      <c r="A140" s="544"/>
      <c r="B140" s="99" t="s">
        <v>18</v>
      </c>
      <c r="C140" s="458"/>
      <c r="D140" s="459"/>
      <c r="E140" s="459"/>
      <c r="F140" s="459"/>
      <c r="G140" s="459"/>
      <c r="H140" s="473"/>
    </row>
    <row r="141" spans="1:15" ht="20.100000000000001" customHeight="1">
      <c r="A141" s="544"/>
      <c r="B141" s="96" t="s">
        <v>34</v>
      </c>
      <c r="C141" s="456"/>
      <c r="D141" s="457"/>
      <c r="E141" s="457"/>
      <c r="F141" s="457"/>
      <c r="G141" s="457"/>
      <c r="H141" s="487"/>
      <c r="K141" s="87" ph="1"/>
      <c r="O141" s="87" ph="1"/>
    </row>
    <row r="142" spans="1:15" ht="20.100000000000001" customHeight="1">
      <c r="A142" s="544"/>
      <c r="B142" s="98" t="s">
        <v>35</v>
      </c>
      <c r="C142" s="458"/>
      <c r="D142" s="459"/>
      <c r="E142" s="459"/>
      <c r="F142" s="89" t="s">
        <v>465</v>
      </c>
      <c r="G142" s="459"/>
      <c r="H142" s="473"/>
    </row>
    <row r="143" spans="1:15" ht="20.100000000000001" customHeight="1">
      <c r="A143" s="544"/>
      <c r="B143" s="92" t="s">
        <v>10</v>
      </c>
      <c r="C143" s="468" t="s">
        <v>20</v>
      </c>
      <c r="D143" s="469"/>
      <c r="E143" s="469"/>
      <c r="F143" s="469"/>
      <c r="G143" s="469"/>
      <c r="H143" s="488"/>
      <c r="O143" s="87" ph="1"/>
    </row>
    <row r="144" spans="1:15" ht="20.100000000000001" customHeight="1">
      <c r="A144" s="544"/>
      <c r="B144" s="93"/>
      <c r="C144" s="463"/>
      <c r="D144" s="464"/>
      <c r="E144" s="464"/>
      <c r="F144" s="464"/>
      <c r="G144" s="464"/>
      <c r="H144" s="482"/>
    </row>
    <row r="145" spans="1:15" ht="20.100000000000001" customHeight="1">
      <c r="A145" s="544"/>
      <c r="B145" s="489" t="s">
        <v>374</v>
      </c>
      <c r="C145" s="96" t="s">
        <v>34</v>
      </c>
      <c r="D145" s="456"/>
      <c r="E145" s="457"/>
      <c r="F145" s="457"/>
      <c r="G145" s="457"/>
      <c r="H145" s="487"/>
      <c r="K145" s="87" ph="1"/>
    </row>
    <row r="146" spans="1:15" ht="20.100000000000001" customHeight="1">
      <c r="A146" s="544"/>
      <c r="B146" s="490"/>
      <c r="C146" s="98" t="s">
        <v>23</v>
      </c>
      <c r="D146" s="458"/>
      <c r="E146" s="459"/>
      <c r="F146" s="89" t="s">
        <v>466</v>
      </c>
      <c r="G146" s="459"/>
      <c r="H146" s="473"/>
    </row>
    <row r="147" spans="1:15" ht="20.100000000000001" customHeight="1">
      <c r="A147" s="544"/>
      <c r="B147" s="490"/>
      <c r="C147" s="90" t="s">
        <v>24</v>
      </c>
      <c r="D147" s="444"/>
      <c r="E147" s="445"/>
      <c r="F147" s="90" t="s">
        <v>25</v>
      </c>
      <c r="G147" s="444"/>
      <c r="H147" s="475"/>
      <c r="K147" s="87" ph="1"/>
    </row>
    <row r="148" spans="1:15" ht="20.100000000000001" customHeight="1" thickBot="1">
      <c r="A148" s="545"/>
      <c r="B148" s="493"/>
      <c r="C148" s="217" t="s">
        <v>38</v>
      </c>
      <c r="D148" s="476"/>
      <c r="E148" s="477"/>
      <c r="F148" s="217" t="s">
        <v>27</v>
      </c>
      <c r="G148" s="476"/>
      <c r="H148" s="478"/>
    </row>
    <row r="149" spans="1:15" ht="20.100000000000001" customHeight="1">
      <c r="B149" s="87" ph="1"/>
      <c r="F149" s="87" ph="1"/>
      <c r="K149" s="87" ph="1"/>
      <c r="O149" s="87" ph="1"/>
    </row>
    <row r="151" spans="1:15" ht="20.100000000000001" customHeight="1">
      <c r="F151" s="87" ph="1"/>
      <c r="O151" s="87" ph="1"/>
    </row>
    <row r="153" spans="1:15" ht="20.100000000000001" customHeight="1">
      <c r="B153" s="87" ph="1"/>
      <c r="K153" s="87" ph="1"/>
    </row>
    <row r="154" spans="1:15" ht="20.100000000000001" customHeight="1">
      <c r="B154" s="87" ph="1"/>
      <c r="K154" s="87" ph="1"/>
    </row>
    <row r="157" spans="1:15" ht="20.100000000000001" customHeight="1">
      <c r="B157" s="87" ph="1"/>
      <c r="F157" s="87" ph="1"/>
      <c r="K157" s="87" ph="1"/>
      <c r="O157" s="87" ph="1"/>
    </row>
    <row r="159" spans="1:15" ht="20.100000000000001" customHeight="1">
      <c r="F159" s="87" ph="1"/>
      <c r="O159" s="87" ph="1"/>
    </row>
    <row r="161" spans="2:15" ht="20.100000000000001" customHeight="1">
      <c r="B161" s="87" ph="1"/>
      <c r="K161" s="87" ph="1"/>
    </row>
    <row r="163" spans="2:15" ht="20.100000000000001" customHeight="1">
      <c r="B163" s="87" ph="1"/>
      <c r="K163" s="87" ph="1"/>
    </row>
    <row r="165" spans="2:15" ht="20.100000000000001" customHeight="1">
      <c r="B165" s="87" ph="1"/>
      <c r="K165" s="87" ph="1"/>
    </row>
    <row r="167" spans="2:15" ht="20.100000000000001" customHeight="1">
      <c r="B167" s="87" ph="1"/>
      <c r="F167" s="87" ph="1"/>
      <c r="K167" s="87" ph="1"/>
      <c r="O167" s="87" ph="1"/>
    </row>
    <row r="169" spans="2:15" ht="20.100000000000001" customHeight="1">
      <c r="F169" s="87" ph="1"/>
      <c r="O169" s="87" ph="1"/>
    </row>
    <row r="171" spans="2:15" ht="20.100000000000001" customHeight="1">
      <c r="B171" s="87" ph="1"/>
      <c r="K171" s="87" ph="1"/>
    </row>
    <row r="172" spans="2:15" ht="20.100000000000001" customHeight="1">
      <c r="B172" s="87" ph="1"/>
      <c r="K172" s="87" ph="1"/>
    </row>
    <row r="175" spans="2:15" ht="20.100000000000001" customHeight="1">
      <c r="B175" s="87" ph="1"/>
      <c r="F175" s="87" ph="1"/>
      <c r="K175" s="87" ph="1"/>
      <c r="O175" s="87" ph="1"/>
    </row>
    <row r="177" spans="2:15" ht="20.100000000000001" customHeight="1">
      <c r="F177" s="87" ph="1"/>
      <c r="O177" s="87" ph="1"/>
    </row>
    <row r="179" spans="2:15" ht="20.100000000000001" customHeight="1">
      <c r="B179" s="87" ph="1"/>
      <c r="K179" s="87" ph="1"/>
    </row>
    <row r="181" spans="2:15" ht="20.100000000000001" customHeight="1">
      <c r="B181" s="87" ph="1"/>
      <c r="K181" s="87" ph="1"/>
    </row>
    <row r="183" spans="2:15" ht="20.100000000000001" customHeight="1">
      <c r="B183" s="87" ph="1"/>
      <c r="K183" s="87" ph="1"/>
    </row>
    <row r="185" spans="2:15" ht="20.100000000000001" customHeight="1">
      <c r="F185" s="87" ph="1"/>
      <c r="O185" s="87" ph="1"/>
    </row>
    <row r="187" spans="2:15" ht="20.100000000000001" customHeight="1">
      <c r="B187" s="87" ph="1"/>
      <c r="K187" s="87" ph="1"/>
    </row>
    <row r="188" spans="2:15" ht="20.100000000000001" customHeight="1">
      <c r="B188" s="87" ph="1"/>
      <c r="K188" s="87" ph="1"/>
    </row>
    <row r="191" spans="2:15" ht="20.100000000000001" customHeight="1">
      <c r="B191" s="87" ph="1"/>
      <c r="F191" s="87" ph="1"/>
      <c r="K191" s="87" ph="1"/>
      <c r="O191" s="87" ph="1"/>
    </row>
    <row r="193" spans="2:15" ht="20.100000000000001" customHeight="1">
      <c r="B193" s="87" ph="1"/>
      <c r="K193" s="87" ph="1"/>
    </row>
    <row r="195" spans="2:15" ht="20.100000000000001" customHeight="1">
      <c r="B195" s="87" ph="1"/>
      <c r="K195" s="87" ph="1"/>
    </row>
    <row r="197" spans="2:15" ht="20.100000000000001" customHeight="1">
      <c r="B197" s="87" ph="1"/>
      <c r="K197" s="87" ph="1"/>
    </row>
    <row r="199" spans="2:15" ht="20.100000000000001" customHeight="1">
      <c r="B199" s="87" ph="1"/>
      <c r="F199" s="87" ph="1"/>
      <c r="K199" s="87" ph="1"/>
      <c r="O199" s="87" ph="1"/>
    </row>
    <row r="201" spans="2:15" ht="20.100000000000001" customHeight="1">
      <c r="B201" s="87" ph="1"/>
      <c r="K201" s="87" ph="1"/>
    </row>
    <row r="203" spans="2:15" ht="20.100000000000001" customHeight="1">
      <c r="B203" s="87" ph="1"/>
      <c r="K203" s="87" ph="1"/>
    </row>
    <row r="205" spans="2:15" ht="20.100000000000001" customHeight="1">
      <c r="B205" s="87" ph="1"/>
      <c r="K205" s="87" ph="1"/>
    </row>
    <row r="207" spans="2:15" ht="20.100000000000001" customHeight="1">
      <c r="B207" s="87" ph="1"/>
      <c r="F207" s="87" ph="1"/>
      <c r="K207" s="87" ph="1"/>
      <c r="O207" s="87" ph="1"/>
    </row>
    <row r="209" spans="2:15" ht="20.100000000000001" customHeight="1">
      <c r="B209" s="87" ph="1"/>
      <c r="K209" s="87" ph="1"/>
    </row>
    <row r="210" spans="2:15" ht="20.100000000000001" customHeight="1">
      <c r="B210" s="87" ph="1"/>
      <c r="K210" s="87" ph="1"/>
    </row>
    <row r="211" spans="2:15" ht="20.100000000000001" customHeight="1">
      <c r="B211" s="87" ph="1"/>
      <c r="K211" s="87" ph="1"/>
    </row>
    <row r="213" spans="2:15" ht="20.100000000000001" customHeight="1">
      <c r="B213" s="87" ph="1"/>
      <c r="K213" s="87" ph="1"/>
    </row>
    <row r="215" spans="2:15" ht="20.100000000000001" customHeight="1">
      <c r="B215" s="87" ph="1"/>
      <c r="F215" s="87" ph="1"/>
      <c r="K215" s="87" ph="1"/>
      <c r="O215" s="87" ph="1"/>
    </row>
    <row r="217" spans="2:15" ht="20.100000000000001" customHeight="1">
      <c r="B217" s="87" ph="1"/>
      <c r="K217" s="87" ph="1"/>
    </row>
    <row r="218" spans="2:15" ht="20.100000000000001" customHeight="1">
      <c r="B218" s="87" ph="1"/>
      <c r="K218" s="87" ph="1"/>
    </row>
    <row r="219" spans="2:15" ht="20.100000000000001" customHeight="1">
      <c r="B219" s="87" ph="1"/>
      <c r="K219" s="87" ph="1"/>
    </row>
    <row r="221" spans="2:15" ht="20.100000000000001" customHeight="1">
      <c r="B221" s="87" ph="1"/>
      <c r="K221" s="87" ph="1"/>
    </row>
    <row r="223" spans="2:15" ht="20.100000000000001" customHeight="1">
      <c r="B223" s="87" ph="1"/>
      <c r="F223" s="87" ph="1"/>
      <c r="K223" s="87" ph="1"/>
      <c r="O223" s="87" ph="1"/>
    </row>
    <row r="225" spans="2:15" ht="20.100000000000001" customHeight="1">
      <c r="B225" s="87" ph="1"/>
      <c r="K225" s="87" ph="1"/>
    </row>
    <row r="226" spans="2:15" ht="20.100000000000001" customHeight="1">
      <c r="B226" s="87" ph="1"/>
      <c r="K226" s="87" ph="1"/>
    </row>
    <row r="227" spans="2:15" ht="20.100000000000001" customHeight="1">
      <c r="B227" s="87" ph="1"/>
      <c r="K227" s="87" ph="1"/>
    </row>
    <row r="229" spans="2:15" ht="20.100000000000001" customHeight="1">
      <c r="B229" s="87" ph="1"/>
      <c r="K229" s="87" ph="1"/>
    </row>
    <row r="231" spans="2:15" ht="20.100000000000001" customHeight="1">
      <c r="B231" s="87" ph="1"/>
      <c r="F231" s="87" ph="1"/>
      <c r="K231" s="87" ph="1"/>
      <c r="O231" s="87" ph="1"/>
    </row>
    <row r="233" spans="2:15" ht="20.100000000000001" customHeight="1">
      <c r="B233" s="87" ph="1"/>
      <c r="K233" s="87" ph="1"/>
    </row>
    <row r="234" spans="2:15" ht="20.100000000000001" customHeight="1">
      <c r="B234" s="87" ph="1"/>
      <c r="K234" s="87" ph="1"/>
    </row>
    <row r="235" spans="2:15" ht="20.100000000000001" customHeight="1">
      <c r="B235" s="87" ph="1"/>
      <c r="K235" s="87" ph="1"/>
    </row>
    <row r="237" spans="2:15" ht="20.100000000000001" customHeight="1">
      <c r="B237" s="87" ph="1"/>
      <c r="K237" s="87" ph="1"/>
    </row>
    <row r="238" spans="2:15" ht="20.100000000000001" customHeight="1">
      <c r="B238" s="87" ph="1"/>
      <c r="K238" s="87" ph="1"/>
    </row>
    <row r="239" spans="2:15" ht="20.100000000000001" customHeight="1">
      <c r="B239" s="87" ph="1"/>
      <c r="K239" s="87" ph="1"/>
    </row>
    <row r="241" spans="2:15" ht="20.100000000000001" customHeight="1">
      <c r="B241" s="87" ph="1"/>
      <c r="F241" s="87" ph="1"/>
      <c r="K241" s="87" ph="1"/>
      <c r="O241" s="87" ph="1"/>
    </row>
    <row r="243" spans="2:15" ht="20.100000000000001" customHeight="1">
      <c r="B243" s="87" ph="1"/>
      <c r="K243" s="87" ph="1"/>
    </row>
    <row r="244" spans="2:15" ht="20.100000000000001" customHeight="1">
      <c r="B244" s="87" ph="1"/>
      <c r="K244" s="87" ph="1"/>
    </row>
    <row r="245" spans="2:15" ht="20.100000000000001" customHeight="1">
      <c r="B245" s="87" ph="1"/>
      <c r="K245" s="87" ph="1"/>
    </row>
    <row r="247" spans="2:15" ht="20.100000000000001" customHeight="1">
      <c r="B247" s="87" ph="1"/>
      <c r="K247" s="87" ph="1"/>
    </row>
    <row r="249" spans="2:15" ht="20.100000000000001" customHeight="1">
      <c r="B249" s="87" ph="1"/>
      <c r="K249" s="87" ph="1"/>
    </row>
    <row r="250" spans="2:15" ht="20.100000000000001" customHeight="1">
      <c r="B250" s="87" ph="1"/>
      <c r="K250" s="87" ph="1"/>
    </row>
    <row r="251" spans="2:15" ht="20.100000000000001" customHeight="1">
      <c r="B251" s="87" ph="1"/>
      <c r="K251" s="87" ph="1"/>
    </row>
    <row r="253" spans="2:15" ht="20.100000000000001" customHeight="1">
      <c r="B253" s="87" ph="1"/>
      <c r="F253" s="87" ph="1"/>
      <c r="K253" s="87" ph="1"/>
      <c r="O253" s="87" ph="1"/>
    </row>
    <row r="255" spans="2:15" ht="20.100000000000001" customHeight="1">
      <c r="B255" s="87" ph="1"/>
      <c r="K255" s="87" ph="1"/>
    </row>
    <row r="256" spans="2:15" ht="20.100000000000001" customHeight="1">
      <c r="B256" s="87" ph="1"/>
      <c r="K256" s="87" ph="1"/>
    </row>
    <row r="257" spans="2:15" ht="20.100000000000001" customHeight="1">
      <c r="B257" s="87" ph="1"/>
      <c r="K257" s="87" ph="1"/>
    </row>
    <row r="259" spans="2:15" ht="20.100000000000001" customHeight="1">
      <c r="B259" s="87" ph="1"/>
      <c r="K259" s="87" ph="1"/>
    </row>
    <row r="261" spans="2:15" ht="20.100000000000001" customHeight="1">
      <c r="B261" s="87" ph="1"/>
      <c r="K261" s="87" ph="1"/>
    </row>
    <row r="262" spans="2:15" ht="20.100000000000001" customHeight="1">
      <c r="B262" s="87" ph="1"/>
      <c r="K262" s="87" ph="1"/>
    </row>
    <row r="264" spans="2:15" ht="20.100000000000001" customHeight="1">
      <c r="B264" s="87" ph="1"/>
      <c r="K264" s="87" ph="1"/>
    </row>
    <row r="265" spans="2:15" ht="20.100000000000001" customHeight="1">
      <c r="B265" s="87" ph="1"/>
      <c r="K265" s="87" ph="1"/>
    </row>
    <row r="267" spans="2:15" ht="20.100000000000001" customHeight="1">
      <c r="B267" s="87" ph="1"/>
      <c r="K267" s="87" ph="1"/>
    </row>
    <row r="268" spans="2:15" ht="20.100000000000001" customHeight="1">
      <c r="B268" s="87" ph="1"/>
      <c r="K268" s="87" ph="1"/>
    </row>
    <row r="269" spans="2:15" ht="20.100000000000001" customHeight="1">
      <c r="B269" s="87" ph="1"/>
      <c r="K269" s="87" ph="1"/>
    </row>
    <row r="271" spans="2:15" ht="20.100000000000001" customHeight="1">
      <c r="B271" s="87" ph="1"/>
      <c r="F271" s="87" ph="1"/>
      <c r="K271" s="87" ph="1"/>
      <c r="O271" s="87" ph="1"/>
    </row>
    <row r="273" spans="2:15" ht="20.100000000000001" customHeight="1">
      <c r="B273" s="87" ph="1"/>
      <c r="K273" s="87" ph="1"/>
    </row>
    <row r="274" spans="2:15" ht="20.100000000000001" customHeight="1">
      <c r="B274" s="87" ph="1"/>
      <c r="K274" s="87" ph="1"/>
    </row>
    <row r="275" spans="2:15" ht="20.100000000000001" customHeight="1">
      <c r="B275" s="87" ph="1"/>
      <c r="K275" s="87" ph="1"/>
    </row>
    <row r="277" spans="2:15" ht="20.100000000000001" customHeight="1">
      <c r="B277" s="87" ph="1"/>
      <c r="K277"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3" spans="2:15" ht="20.100000000000001" customHeight="1">
      <c r="B283" s="87" ph="1"/>
      <c r="K283"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1" ht="20.100000000000001" customHeight="1">
      <c r="B289" s="87" ph="1"/>
      <c r="K289" s="87" ph="1"/>
    </row>
    <row r="290" spans="2:11" ht="20.100000000000001" customHeight="1">
      <c r="B290" s="87" ph="1"/>
      <c r="K290" s="87" ph="1"/>
    </row>
    <row r="292" spans="2:11" ht="20.100000000000001" customHeight="1">
      <c r="B292" s="87" ph="1"/>
      <c r="K292" s="87" ph="1"/>
    </row>
    <row r="294" spans="2:11" ht="20.100000000000001" customHeight="1">
      <c r="B294" s="87" ph="1"/>
      <c r="K294" s="87" ph="1"/>
    </row>
    <row r="295" spans="2:11" ht="20.100000000000001" customHeight="1">
      <c r="B295" s="87" ph="1"/>
      <c r="K295" s="87" ph="1"/>
    </row>
    <row r="296" spans="2:11" ht="20.100000000000001" customHeight="1">
      <c r="B296" s="87" ph="1"/>
      <c r="K296" s="87" ph="1"/>
    </row>
    <row r="297" spans="2:11" ht="20.100000000000001" customHeight="1">
      <c r="B297" s="87" ph="1"/>
      <c r="K297" s="87" ph="1"/>
    </row>
    <row r="298" spans="2:11" ht="20.100000000000001" customHeight="1">
      <c r="B298" s="87" ph="1"/>
      <c r="K298" s="87" ph="1"/>
    </row>
    <row r="299" spans="2:11" ht="20.100000000000001" customHeight="1">
      <c r="B299" s="87" ph="1"/>
      <c r="K299" s="87" ph="1"/>
    </row>
    <row r="301" spans="2:11" ht="20.100000000000001" customHeight="1">
      <c r="B301" s="87" ph="1"/>
      <c r="K301" s="87" ph="1"/>
    </row>
    <row r="303" spans="2:11" ht="20.100000000000001" customHeight="1">
      <c r="B303" s="87" ph="1"/>
      <c r="K303" s="87" ph="1"/>
    </row>
    <row r="304" spans="2:11" ht="20.100000000000001" customHeight="1">
      <c r="B304" s="87" ph="1"/>
      <c r="K304" s="87" ph="1"/>
    </row>
    <row r="305" spans="2:11" ht="20.100000000000001" customHeight="1">
      <c r="B305" s="87" ph="1"/>
      <c r="K305" s="87" ph="1"/>
    </row>
    <row r="307" spans="2:11" ht="20.100000000000001" customHeight="1">
      <c r="B307" s="87" ph="1"/>
      <c r="K307" s="87" ph="1"/>
    </row>
    <row r="308" spans="2:11" ht="20.100000000000001" customHeight="1">
      <c r="B308" s="87" ph="1"/>
      <c r="K308" s="87" ph="1"/>
    </row>
    <row r="309" spans="2:11" ht="20.100000000000001" customHeight="1">
      <c r="B309" s="87" ph="1"/>
      <c r="K309" s="87" ph="1"/>
    </row>
    <row r="311" spans="2:11" ht="20.100000000000001" customHeight="1">
      <c r="B311" s="87" ph="1"/>
      <c r="K311" s="87" ph="1"/>
    </row>
    <row r="313" spans="2:11" ht="20.100000000000001" customHeight="1">
      <c r="B313" s="87" ph="1"/>
      <c r="K313" s="87" ph="1"/>
    </row>
    <row r="314" spans="2:11" ht="20.100000000000001" customHeight="1">
      <c r="B314" s="87" ph="1"/>
      <c r="K314" s="87" ph="1"/>
    </row>
    <row r="315" spans="2:11" ht="20.100000000000001" customHeight="1">
      <c r="B315" s="87" ph="1"/>
      <c r="K315" s="87" ph="1"/>
    </row>
    <row r="316" spans="2:11" ht="20.100000000000001" customHeight="1">
      <c r="B316" s="87" ph="1"/>
      <c r="K316" s="87" ph="1"/>
    </row>
    <row r="317" spans="2:11" ht="20.100000000000001" customHeight="1">
      <c r="B317" s="87" ph="1"/>
      <c r="K317" s="87" ph="1"/>
    </row>
    <row r="318" spans="2:11" ht="20.100000000000001" customHeight="1">
      <c r="B318" s="87" ph="1"/>
      <c r="K318" s="87" ph="1"/>
    </row>
    <row r="320" spans="2:11" ht="20.100000000000001" customHeight="1">
      <c r="B320" s="87" ph="1"/>
      <c r="K320" s="87" ph="1"/>
    </row>
    <row r="322" spans="2:11" ht="20.100000000000001" customHeight="1">
      <c r="B322" s="87" ph="1"/>
      <c r="K322" s="87" ph="1"/>
    </row>
    <row r="323" spans="2:11" ht="20.100000000000001" customHeight="1">
      <c r="B323" s="87" ph="1"/>
      <c r="K323" s="87" ph="1"/>
    </row>
    <row r="324" spans="2:11" ht="20.100000000000001" customHeight="1">
      <c r="B324" s="87" ph="1"/>
      <c r="K324" s="87" ph="1"/>
    </row>
    <row r="326" spans="2:11" ht="20.100000000000001" customHeight="1">
      <c r="B326" s="87" ph="1"/>
      <c r="K326" s="87" ph="1"/>
    </row>
    <row r="327" spans="2:11" ht="20.100000000000001" customHeight="1">
      <c r="B327" s="87" ph="1"/>
      <c r="K327" s="87" ph="1"/>
    </row>
    <row r="328" spans="2:11" ht="20.100000000000001" customHeight="1">
      <c r="B328" s="87" ph="1"/>
      <c r="K328" s="87" ph="1"/>
    </row>
    <row r="330" spans="2:11" ht="20.100000000000001" customHeight="1">
      <c r="B330" s="87" ph="1"/>
      <c r="K330" s="87" ph="1"/>
    </row>
    <row r="332" spans="2:11" ht="20.100000000000001" customHeight="1">
      <c r="B332" s="87" ph="1"/>
      <c r="K332" s="87" ph="1"/>
    </row>
    <row r="333" spans="2:11" ht="20.100000000000001" customHeight="1">
      <c r="B333" s="87" ph="1"/>
      <c r="K333" s="87" ph="1"/>
    </row>
    <row r="335" spans="2:11" ht="20.100000000000001" customHeight="1">
      <c r="B335" s="87" ph="1"/>
      <c r="K335" s="87" ph="1"/>
    </row>
    <row r="336" spans="2:11" ht="20.100000000000001" customHeight="1">
      <c r="B336" s="87" ph="1"/>
      <c r="K336" s="87" ph="1"/>
    </row>
    <row r="337" spans="2:15" ht="20.100000000000001" customHeight="1">
      <c r="B337" s="87" ph="1"/>
      <c r="K337" s="87" ph="1"/>
    </row>
    <row r="339" spans="2:15" ht="20.100000000000001" customHeight="1">
      <c r="B339" s="87" ph="1"/>
      <c r="F339" s="87" ph="1"/>
      <c r="K339" s="87" ph="1"/>
      <c r="O339" s="87" ph="1"/>
    </row>
    <row r="341" spans="2:15" ht="20.100000000000001" customHeight="1">
      <c r="B341" s="87" ph="1"/>
      <c r="K341" s="87" ph="1"/>
    </row>
    <row r="342" spans="2:15" ht="20.100000000000001" customHeight="1">
      <c r="B342" s="87" ph="1"/>
      <c r="K342" s="87" ph="1"/>
    </row>
    <row r="343" spans="2:15" ht="20.100000000000001" customHeight="1">
      <c r="B343" s="87" ph="1"/>
      <c r="K343" s="87" ph="1"/>
    </row>
    <row r="345" spans="2:15" ht="20.100000000000001" customHeight="1">
      <c r="B345" s="87" ph="1"/>
      <c r="K345" s="87" ph="1"/>
    </row>
    <row r="347" spans="2:15" ht="20.100000000000001" customHeight="1">
      <c r="B347" s="87" ph="1"/>
      <c r="K347" s="87" ph="1"/>
    </row>
    <row r="348" spans="2:15" ht="20.100000000000001" customHeight="1">
      <c r="B348" s="87" ph="1"/>
      <c r="K348" s="87" ph="1"/>
    </row>
    <row r="349" spans="2:15" ht="20.100000000000001" customHeight="1">
      <c r="B349" s="87" ph="1"/>
      <c r="K349" s="87" ph="1"/>
    </row>
    <row r="350" spans="2:15" ht="20.100000000000001" customHeight="1">
      <c r="B350" s="87" ph="1"/>
      <c r="K350" s="87" ph="1"/>
    </row>
    <row r="351" spans="2:15" ht="20.100000000000001" customHeight="1">
      <c r="B351" s="87" ph="1"/>
      <c r="K351" s="87" ph="1"/>
    </row>
    <row r="352" spans="2:15" ht="20.100000000000001" customHeight="1">
      <c r="B352" s="87" ph="1"/>
      <c r="K352" s="87" ph="1"/>
    </row>
    <row r="354" spans="2:11" ht="20.100000000000001" customHeight="1">
      <c r="B354" s="87" ph="1"/>
      <c r="K354" s="87" ph="1"/>
    </row>
    <row r="356" spans="2:11" ht="20.100000000000001" customHeight="1">
      <c r="B356" s="87" ph="1"/>
      <c r="K356" s="87" ph="1"/>
    </row>
    <row r="357" spans="2:11" ht="20.100000000000001" customHeight="1">
      <c r="B357" s="87" ph="1"/>
      <c r="K357" s="87" ph="1"/>
    </row>
    <row r="358" spans="2:11" ht="20.100000000000001" customHeight="1">
      <c r="B358" s="87" ph="1"/>
      <c r="K358" s="87" ph="1"/>
    </row>
    <row r="360" spans="2:11" ht="20.100000000000001" customHeight="1">
      <c r="B360" s="87" ph="1"/>
      <c r="K360" s="87" ph="1"/>
    </row>
    <row r="361" spans="2:11" ht="20.100000000000001" customHeight="1">
      <c r="B361" s="87" ph="1"/>
      <c r="K361" s="87" ph="1"/>
    </row>
    <row r="362" spans="2:11" ht="20.100000000000001" customHeight="1">
      <c r="B362" s="87" ph="1"/>
      <c r="K362" s="87" ph="1"/>
    </row>
    <row r="364" spans="2:11" ht="20.100000000000001" customHeight="1">
      <c r="B364" s="87" ph="1"/>
      <c r="K364" s="87" ph="1"/>
    </row>
    <row r="366" spans="2:11" ht="20.100000000000001" customHeight="1">
      <c r="B366" s="87" ph="1"/>
      <c r="K366" s="87" ph="1"/>
    </row>
    <row r="367" spans="2:11" ht="20.100000000000001" customHeight="1">
      <c r="B367" s="87" ph="1"/>
      <c r="K367" s="87" ph="1"/>
    </row>
    <row r="368" spans="2:11" ht="20.100000000000001" customHeight="1">
      <c r="B368" s="87" ph="1"/>
      <c r="K368" s="87" ph="1"/>
    </row>
    <row r="369" spans="2:11" ht="20.100000000000001" customHeight="1">
      <c r="B369" s="87" ph="1"/>
      <c r="K369" s="87" ph="1"/>
    </row>
    <row r="370" spans="2:11" ht="20.100000000000001" customHeight="1">
      <c r="B370" s="87" ph="1"/>
      <c r="K370" s="87" ph="1"/>
    </row>
    <row r="371" spans="2:11" ht="20.100000000000001" customHeight="1">
      <c r="B371" s="87" ph="1"/>
      <c r="K371" s="87" ph="1"/>
    </row>
    <row r="373" spans="2:11" ht="20.100000000000001" customHeight="1">
      <c r="B373" s="87" ph="1"/>
      <c r="K373" s="87" ph="1"/>
    </row>
    <row r="375" spans="2:11" ht="20.100000000000001" customHeight="1">
      <c r="B375" s="87" ph="1"/>
      <c r="K375" s="87" ph="1"/>
    </row>
    <row r="376" spans="2:11" ht="20.100000000000001" customHeight="1">
      <c r="B376" s="87" ph="1"/>
      <c r="K376" s="87" ph="1"/>
    </row>
    <row r="377" spans="2:11" ht="20.100000000000001" customHeight="1">
      <c r="B377" s="87" ph="1"/>
      <c r="K377" s="87" ph="1"/>
    </row>
    <row r="378" spans="2:11" ht="20.100000000000001" customHeight="1">
      <c r="B378" s="87" ph="1"/>
      <c r="K378" s="87" ph="1"/>
    </row>
    <row r="379" spans="2:11" ht="20.100000000000001" customHeight="1">
      <c r="B379" s="87" ph="1"/>
      <c r="K379" s="87" ph="1"/>
    </row>
  </sheetData>
  <sheetProtection formatCells="0" formatColumns="0" formatRows="0"/>
  <mergeCells count="239">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6:B6"/>
    <mergeCell ref="C6:H6"/>
    <mergeCell ref="A7:B7"/>
    <mergeCell ref="C7:H7"/>
    <mergeCell ref="A8:B8"/>
    <mergeCell ref="C8:H8"/>
    <mergeCell ref="H2:H3"/>
    <mergeCell ref="C3:G3"/>
    <mergeCell ref="A5:B5"/>
    <mergeCell ref="C5:H5"/>
    <mergeCell ref="C4:H4"/>
    <mergeCell ref="A4:B4"/>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R379"/>
  <sheetViews>
    <sheetView showGridLines="0" showZeros="0" view="pageBreakPreview" zoomScaleNormal="100" zoomScaleSheetLayoutView="100" workbookViewId="0">
      <selection activeCell="A2" sqref="A2"/>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1" width="1.75" style="87" customWidth="1"/>
    <col min="12" max="16384" width="9.125" style="87"/>
  </cols>
  <sheetData>
    <row r="1" spans="1:15" ht="24.6" customHeight="1">
      <c r="A1" s="105" t="s">
        <v>549</v>
      </c>
      <c r="H1" s="107" t="s">
        <v>0</v>
      </c>
    </row>
    <row r="2" spans="1:15" ht="24.6" customHeight="1">
      <c r="A2" s="88" t="str">
        <f>応募用紙1!A3</f>
        <v>令和8年度　第42回都市公園等コンクール　『④管理運営部門』</v>
      </c>
      <c r="H2" s="446">
        <f>応募用紙1!O3</f>
        <v>0</v>
      </c>
      <c r="K2" s="87" ph="1"/>
      <c r="O2" s="87" ph="1"/>
    </row>
    <row r="3" spans="1:15" ht="24.6" customHeight="1">
      <c r="A3" s="108"/>
      <c r="B3" s="130" t="s">
        <v>136</v>
      </c>
      <c r="C3" s="447" t="str">
        <f>応募用紙1!C6</f>
        <v>(20字程度）</v>
      </c>
      <c r="D3" s="447"/>
      <c r="E3" s="447"/>
      <c r="F3" s="447"/>
      <c r="G3" s="448"/>
      <c r="H3" s="446"/>
    </row>
    <row r="4" spans="1:15" ht="9.9499999999999993" customHeight="1">
      <c r="A4" s="557"/>
      <c r="B4" s="558"/>
      <c r="C4" s="536" t="s">
        <v>296</v>
      </c>
      <c r="D4" s="536"/>
      <c r="E4" s="536"/>
      <c r="F4" s="536"/>
      <c r="G4" s="536"/>
      <c r="H4" s="536"/>
    </row>
    <row r="5" spans="1:15" ht="18.600000000000001" customHeight="1">
      <c r="A5" s="571" t="s">
        <v>177</v>
      </c>
      <c r="B5" s="572"/>
      <c r="C5" s="230">
        <f>C10</f>
        <v>0</v>
      </c>
      <c r="D5" s="231"/>
      <c r="E5" s="231"/>
      <c r="F5" s="231"/>
      <c r="G5" s="231"/>
      <c r="H5" s="232"/>
    </row>
    <row r="6" spans="1:15" ht="18.600000000000001" customHeight="1">
      <c r="A6" s="573" t="s">
        <v>228</v>
      </c>
      <c r="B6" s="574"/>
      <c r="C6" s="575">
        <f>C24</f>
        <v>0</v>
      </c>
      <c r="D6" s="576"/>
      <c r="E6" s="576"/>
      <c r="F6" s="576"/>
      <c r="G6" s="576"/>
      <c r="H6" s="577"/>
    </row>
    <row r="7" spans="1:15" ht="18.600000000000001" customHeight="1">
      <c r="A7" s="578" t="s">
        <v>229</v>
      </c>
      <c r="B7" s="495"/>
      <c r="C7" s="531">
        <f>C34</f>
        <v>0</v>
      </c>
      <c r="D7" s="532"/>
      <c r="E7" s="532"/>
      <c r="F7" s="532"/>
      <c r="G7" s="532"/>
      <c r="H7" s="579"/>
    </row>
    <row r="8" spans="1:15" ht="18.600000000000001" customHeight="1" thickBot="1">
      <c r="A8" s="560" t="s">
        <v>178</v>
      </c>
      <c r="B8" s="561"/>
      <c r="C8" s="540">
        <f>C44</f>
        <v>0</v>
      </c>
      <c r="D8" s="541"/>
      <c r="E8" s="541"/>
      <c r="F8" s="541"/>
      <c r="G8" s="541"/>
      <c r="H8" s="562"/>
    </row>
    <row r="9" spans="1:15" ht="18" customHeight="1">
      <c r="A9" s="563" t="s">
        <v>409</v>
      </c>
      <c r="B9" s="215" t="s">
        <v>226</v>
      </c>
      <c r="C9" s="484"/>
      <c r="D9" s="485"/>
      <c r="E9" s="485"/>
      <c r="F9" s="485"/>
      <c r="G9" s="485"/>
      <c r="H9" s="216" t="s">
        <v>140</v>
      </c>
      <c r="J9" s="90" t="s">
        <v>143</v>
      </c>
    </row>
    <row r="10" spans="1:15" ht="18" customHeight="1">
      <c r="A10" s="564"/>
      <c r="B10" s="118" t="s">
        <v>412</v>
      </c>
      <c r="C10" s="566"/>
      <c r="D10" s="567"/>
      <c r="E10" s="567"/>
      <c r="F10" s="567"/>
      <c r="G10" s="567"/>
      <c r="H10" s="120" t="s">
        <v>143</v>
      </c>
      <c r="I10" s="87" t="s">
        <v>541</v>
      </c>
      <c r="J10" s="101" t="s">
        <v>225</v>
      </c>
    </row>
    <row r="11" spans="1:15" ht="18" customHeight="1">
      <c r="A11" s="564"/>
      <c r="B11" s="119" t="s">
        <v>34</v>
      </c>
      <c r="C11" s="456"/>
      <c r="D11" s="457"/>
      <c r="E11" s="457"/>
      <c r="F11" s="457"/>
      <c r="G11" s="97"/>
      <c r="H11" s="103"/>
      <c r="J11" s="101" t="s">
        <v>141</v>
      </c>
    </row>
    <row r="12" spans="1:15" ht="18" customHeight="1">
      <c r="A12" s="564"/>
      <c r="B12" s="118" t="s">
        <v>39</v>
      </c>
      <c r="C12" s="458"/>
      <c r="D12" s="459"/>
      <c r="E12" s="459"/>
      <c r="F12" s="89" t="s">
        <v>475</v>
      </c>
      <c r="G12" s="554" t="s">
        <v>448</v>
      </c>
      <c r="H12" s="555"/>
      <c r="J12" s="101" t="s">
        <v>142</v>
      </c>
    </row>
    <row r="13" spans="1:15" ht="18" customHeight="1">
      <c r="A13" s="564"/>
      <c r="B13" s="124" t="s">
        <v>10</v>
      </c>
      <c r="C13" s="468" t="s">
        <v>41</v>
      </c>
      <c r="D13" s="469"/>
      <c r="E13" s="469"/>
      <c r="F13" s="469"/>
      <c r="G13" s="469"/>
      <c r="H13" s="470"/>
      <c r="J13" s="101" t="s">
        <v>167</v>
      </c>
    </row>
    <row r="14" spans="1:15" ht="18" customHeight="1" thickBot="1">
      <c r="A14" s="564"/>
      <c r="B14" s="214"/>
      <c r="C14" s="568"/>
      <c r="D14" s="569"/>
      <c r="E14" s="569"/>
      <c r="F14" s="569"/>
      <c r="G14" s="569"/>
      <c r="H14" s="570"/>
      <c r="J14" s="101" t="s">
        <v>179</v>
      </c>
    </row>
    <row r="15" spans="1:15" ht="30" customHeight="1">
      <c r="A15" s="564"/>
      <c r="B15" s="127" t="s">
        <v>56</v>
      </c>
      <c r="C15" s="123" t="s">
        <v>176</v>
      </c>
      <c r="D15" s="464"/>
      <c r="E15" s="464"/>
      <c r="F15" s="464"/>
      <c r="G15" s="464"/>
      <c r="H15" s="465"/>
      <c r="J15" s="101" t="s">
        <v>180</v>
      </c>
    </row>
    <row r="16" spans="1:15" ht="18" customHeight="1">
      <c r="A16" s="564"/>
      <c r="B16" s="127" t="s">
        <v>57</v>
      </c>
      <c r="C16" s="92" t="s">
        <v>22</v>
      </c>
      <c r="D16" s="468" t="s">
        <v>41</v>
      </c>
      <c r="E16" s="469"/>
      <c r="F16" s="469"/>
      <c r="G16" s="469"/>
      <c r="H16" s="470"/>
      <c r="J16" s="101" t="s">
        <v>181</v>
      </c>
    </row>
    <row r="17" spans="1:18" ht="18" customHeight="1">
      <c r="A17" s="564"/>
      <c r="B17" s="112" t="s">
        <v>231</v>
      </c>
      <c r="C17" s="113"/>
      <c r="D17" s="463"/>
      <c r="E17" s="464"/>
      <c r="F17" s="464"/>
      <c r="G17" s="464"/>
      <c r="H17" s="465"/>
      <c r="J17" s="101" t="s">
        <v>182</v>
      </c>
    </row>
    <row r="18" spans="1:18" ht="18" customHeight="1">
      <c r="A18" s="564"/>
      <c r="B18" s="114"/>
      <c r="C18" s="96" t="s">
        <v>34</v>
      </c>
      <c r="D18" s="457"/>
      <c r="E18" s="457"/>
      <c r="F18" s="457"/>
      <c r="G18" s="457"/>
      <c r="H18" s="471"/>
      <c r="J18" s="101" t="s">
        <v>183</v>
      </c>
    </row>
    <row r="19" spans="1:18" ht="18" customHeight="1">
      <c r="A19" s="564"/>
      <c r="B19" s="559" t="s">
        <v>375</v>
      </c>
      <c r="C19" s="98" t="s">
        <v>23</v>
      </c>
      <c r="D19" s="459"/>
      <c r="E19" s="459"/>
      <c r="F19" s="459"/>
      <c r="G19" s="459"/>
      <c r="H19" s="472"/>
      <c r="J19" s="101" t="s">
        <v>184</v>
      </c>
    </row>
    <row r="20" spans="1:18" ht="18" customHeight="1">
      <c r="A20" s="564"/>
      <c r="B20" s="559"/>
      <c r="C20" s="90" t="s">
        <v>24</v>
      </c>
      <c r="D20" s="444"/>
      <c r="E20" s="445"/>
      <c r="F20" s="90" t="s">
        <v>25</v>
      </c>
      <c r="G20" s="444"/>
      <c r="H20" s="445"/>
      <c r="J20" s="101" t="s">
        <v>185</v>
      </c>
    </row>
    <row r="21" spans="1:18" ht="18" customHeight="1">
      <c r="A21" s="564"/>
      <c r="B21" s="129"/>
      <c r="C21" s="90" t="s">
        <v>26</v>
      </c>
      <c r="D21" s="466"/>
      <c r="E21" s="467"/>
      <c r="F21" s="90" t="s">
        <v>27</v>
      </c>
      <c r="G21" s="466"/>
      <c r="H21" s="467"/>
    </row>
    <row r="22" spans="1:18" ht="21.75" customHeight="1" thickBot="1">
      <c r="A22" s="565"/>
      <c r="B22" s="93" t="s">
        <v>526</v>
      </c>
      <c r="C22" s="521" t="s">
        <v>529</v>
      </c>
      <c r="D22" s="522"/>
      <c r="E22" s="522"/>
      <c r="F22" s="522"/>
      <c r="G22" s="522"/>
      <c r="H22" s="523"/>
      <c r="M22" s="474"/>
      <c r="N22" s="474"/>
      <c r="O22" s="474"/>
      <c r="P22" s="474"/>
      <c r="Q22" s="474"/>
      <c r="R22" s="474"/>
    </row>
    <row r="23" spans="1:18" ht="18" customHeight="1">
      <c r="A23" s="580" t="s">
        <v>230</v>
      </c>
      <c r="B23" s="216" t="s">
        <v>34</v>
      </c>
      <c r="C23" s="484"/>
      <c r="D23" s="485"/>
      <c r="E23" s="485"/>
      <c r="F23" s="485"/>
      <c r="G23" s="485"/>
      <c r="H23" s="582"/>
      <c r="K23" s="87" ph="1"/>
      <c r="O23" s="87" ph="1"/>
    </row>
    <row r="24" spans="1:18" ht="18" customHeight="1">
      <c r="A24" s="451"/>
      <c r="B24" s="98" t="s">
        <v>58</v>
      </c>
      <c r="C24" s="458"/>
      <c r="D24" s="459"/>
      <c r="E24" s="459"/>
      <c r="F24" s="459"/>
      <c r="G24" s="459"/>
      <c r="H24" s="472"/>
    </row>
    <row r="25" spans="1:18" ht="18" customHeight="1">
      <c r="A25" s="451"/>
      <c r="B25" s="96" t="s">
        <v>34</v>
      </c>
      <c r="C25" s="456"/>
      <c r="D25" s="457"/>
      <c r="E25" s="457"/>
      <c r="F25" s="457"/>
      <c r="G25" s="457"/>
      <c r="H25" s="471"/>
    </row>
    <row r="26" spans="1:18" ht="18" customHeight="1">
      <c r="A26" s="451"/>
      <c r="B26" s="98" t="s">
        <v>35</v>
      </c>
      <c r="C26" s="458"/>
      <c r="D26" s="459"/>
      <c r="E26" s="459"/>
      <c r="F26" s="89" t="s">
        <v>475</v>
      </c>
      <c r="G26" s="519"/>
      <c r="H26" s="553"/>
      <c r="K26" s="87" ph="1"/>
    </row>
    <row r="27" spans="1:18" ht="18" customHeight="1">
      <c r="A27" s="451"/>
      <c r="B27" s="92" t="s">
        <v>10</v>
      </c>
      <c r="C27" s="468" t="s">
        <v>20</v>
      </c>
      <c r="D27" s="469"/>
      <c r="E27" s="469"/>
      <c r="F27" s="469"/>
      <c r="G27" s="469"/>
      <c r="H27" s="470"/>
    </row>
    <row r="28" spans="1:18" ht="18" customHeight="1">
      <c r="A28" s="451"/>
      <c r="B28" s="93"/>
      <c r="C28" s="463"/>
      <c r="D28" s="464"/>
      <c r="E28" s="464"/>
      <c r="F28" s="464"/>
      <c r="G28" s="464"/>
      <c r="H28" s="465"/>
    </row>
    <row r="29" spans="1:18" ht="18" customHeight="1">
      <c r="A29" s="451"/>
      <c r="B29" s="489" t="s">
        <v>374</v>
      </c>
      <c r="C29" s="96" t="s">
        <v>34</v>
      </c>
      <c r="D29" s="456"/>
      <c r="E29" s="457"/>
      <c r="F29" s="457"/>
      <c r="G29" s="457"/>
      <c r="H29" s="471"/>
    </row>
    <row r="30" spans="1:18" ht="18" customHeight="1">
      <c r="A30" s="451"/>
      <c r="B30" s="490"/>
      <c r="C30" s="98" t="s">
        <v>23</v>
      </c>
      <c r="D30" s="458"/>
      <c r="E30" s="459"/>
      <c r="F30" s="89" t="s">
        <v>476</v>
      </c>
      <c r="G30" s="459"/>
      <c r="H30" s="472"/>
    </row>
    <row r="31" spans="1:18" ht="18" customHeight="1">
      <c r="A31" s="451"/>
      <c r="B31" s="490"/>
      <c r="C31" s="90" t="s">
        <v>24</v>
      </c>
      <c r="D31" s="444"/>
      <c r="E31" s="449"/>
      <c r="F31" s="90" t="s">
        <v>25</v>
      </c>
      <c r="G31" s="449"/>
      <c r="H31" s="445"/>
    </row>
    <row r="32" spans="1:18" ht="18" customHeight="1" thickBot="1">
      <c r="A32" s="581"/>
      <c r="B32" s="493"/>
      <c r="C32" s="217" t="s">
        <v>38</v>
      </c>
      <c r="D32" s="476"/>
      <c r="E32" s="556"/>
      <c r="F32" s="217" t="s">
        <v>27</v>
      </c>
      <c r="G32" s="556"/>
      <c r="H32" s="477"/>
    </row>
    <row r="33" spans="1:15" ht="18" customHeight="1">
      <c r="A33" s="451" t="s">
        <v>224</v>
      </c>
      <c r="B33" s="216" t="s">
        <v>34</v>
      </c>
      <c r="C33" s="484"/>
      <c r="D33" s="485"/>
      <c r="E33" s="485"/>
      <c r="F33" s="485"/>
      <c r="G33" s="485"/>
      <c r="H33" s="582"/>
    </row>
    <row r="34" spans="1:15" ht="18" customHeight="1">
      <c r="A34" s="451"/>
      <c r="B34" s="98" t="s">
        <v>58</v>
      </c>
      <c r="C34" s="458"/>
      <c r="D34" s="459"/>
      <c r="E34" s="459"/>
      <c r="F34" s="459"/>
      <c r="G34" s="459"/>
      <c r="H34" s="472"/>
    </row>
    <row r="35" spans="1:15" ht="18" customHeight="1">
      <c r="A35" s="451"/>
      <c r="B35" s="96" t="s">
        <v>34</v>
      </c>
      <c r="C35" s="456"/>
      <c r="D35" s="457"/>
      <c r="E35" s="457"/>
      <c r="F35" s="457"/>
      <c r="G35" s="457"/>
      <c r="H35" s="471"/>
    </row>
    <row r="36" spans="1:15" ht="18" customHeight="1">
      <c r="A36" s="451"/>
      <c r="B36" s="98" t="s">
        <v>35</v>
      </c>
      <c r="C36" s="458"/>
      <c r="D36" s="459"/>
      <c r="E36" s="459"/>
      <c r="F36" s="89" t="s">
        <v>475</v>
      </c>
      <c r="G36" s="519"/>
      <c r="H36" s="553"/>
    </row>
    <row r="37" spans="1:15" ht="18" customHeight="1">
      <c r="A37" s="451"/>
      <c r="B37" s="92" t="s">
        <v>10</v>
      </c>
      <c r="C37" s="468" t="s">
        <v>20</v>
      </c>
      <c r="D37" s="469"/>
      <c r="E37" s="469"/>
      <c r="F37" s="469"/>
      <c r="G37" s="469"/>
      <c r="H37" s="470"/>
    </row>
    <row r="38" spans="1:15" ht="18" customHeight="1">
      <c r="A38" s="451"/>
      <c r="B38" s="93"/>
      <c r="C38" s="463"/>
      <c r="D38" s="464"/>
      <c r="E38" s="464"/>
      <c r="F38" s="464"/>
      <c r="G38" s="464"/>
      <c r="H38" s="465"/>
    </row>
    <row r="39" spans="1:15" ht="18" customHeight="1">
      <c r="A39" s="451"/>
      <c r="B39" s="489" t="s">
        <v>374</v>
      </c>
      <c r="C39" s="96" t="s">
        <v>34</v>
      </c>
      <c r="D39" s="456"/>
      <c r="E39" s="457"/>
      <c r="F39" s="457"/>
      <c r="G39" s="457"/>
      <c r="H39" s="471"/>
      <c r="K39" s="87" ph="1"/>
    </row>
    <row r="40" spans="1:15" ht="18" customHeight="1">
      <c r="A40" s="451"/>
      <c r="B40" s="490"/>
      <c r="C40" s="98" t="s">
        <v>23</v>
      </c>
      <c r="D40" s="458"/>
      <c r="E40" s="459"/>
      <c r="F40" s="89" t="s">
        <v>476</v>
      </c>
      <c r="G40" s="459"/>
      <c r="H40" s="472"/>
      <c r="K40" s="87" ph="1"/>
    </row>
    <row r="41" spans="1:15" ht="18" customHeight="1">
      <c r="A41" s="451"/>
      <c r="B41" s="490"/>
      <c r="C41" s="90" t="s">
        <v>24</v>
      </c>
      <c r="D41" s="444"/>
      <c r="E41" s="449"/>
      <c r="F41" s="90" t="s">
        <v>25</v>
      </c>
      <c r="G41" s="449"/>
      <c r="H41" s="445"/>
    </row>
    <row r="42" spans="1:15" ht="18" customHeight="1" thickBot="1">
      <c r="A42" s="451"/>
      <c r="B42" s="493"/>
      <c r="C42" s="217" t="s">
        <v>38</v>
      </c>
      <c r="D42" s="476"/>
      <c r="E42" s="556"/>
      <c r="F42" s="217" t="s">
        <v>27</v>
      </c>
      <c r="G42" s="556"/>
      <c r="H42" s="477"/>
    </row>
    <row r="43" spans="1:15" ht="18" customHeight="1">
      <c r="A43" s="580" t="s">
        <v>166</v>
      </c>
      <c r="B43" s="216" t="s">
        <v>34</v>
      </c>
      <c r="C43" s="484"/>
      <c r="D43" s="485"/>
      <c r="E43" s="485"/>
      <c r="F43" s="485"/>
      <c r="G43" s="485"/>
      <c r="H43" s="582"/>
      <c r="K43" s="87" ph="1"/>
      <c r="O43" s="87" ph="1"/>
    </row>
    <row r="44" spans="1:15" ht="18" customHeight="1">
      <c r="A44" s="451"/>
      <c r="B44" s="98" t="s">
        <v>58</v>
      </c>
      <c r="C44" s="458"/>
      <c r="D44" s="459"/>
      <c r="E44" s="459"/>
      <c r="F44" s="459"/>
      <c r="G44" s="459"/>
      <c r="H44" s="472"/>
    </row>
    <row r="45" spans="1:15" ht="18" customHeight="1">
      <c r="A45" s="451"/>
      <c r="B45" s="96" t="s">
        <v>34</v>
      </c>
      <c r="C45" s="456"/>
      <c r="D45" s="457"/>
      <c r="E45" s="457"/>
      <c r="F45" s="457"/>
      <c r="G45" s="457"/>
      <c r="H45" s="471"/>
    </row>
    <row r="46" spans="1:15" ht="18" customHeight="1">
      <c r="A46" s="451"/>
      <c r="B46" s="98" t="s">
        <v>35</v>
      </c>
      <c r="C46" s="458"/>
      <c r="D46" s="459"/>
      <c r="E46" s="459"/>
      <c r="F46" s="89" t="s">
        <v>475</v>
      </c>
      <c r="G46" s="519"/>
      <c r="H46" s="553"/>
      <c r="K46" s="87" ph="1"/>
    </row>
    <row r="47" spans="1:15" ht="18" customHeight="1">
      <c r="A47" s="451"/>
      <c r="B47" s="92" t="s">
        <v>10</v>
      </c>
      <c r="C47" s="468" t="s">
        <v>20</v>
      </c>
      <c r="D47" s="469"/>
      <c r="E47" s="469"/>
      <c r="F47" s="469"/>
      <c r="G47" s="469"/>
      <c r="H47" s="470"/>
      <c r="K47" s="87" ph="1"/>
    </row>
    <row r="48" spans="1:15" ht="18" customHeight="1">
      <c r="A48" s="451"/>
      <c r="B48" s="93"/>
      <c r="C48" s="463"/>
      <c r="D48" s="464"/>
      <c r="E48" s="464"/>
      <c r="F48" s="464"/>
      <c r="G48" s="464"/>
      <c r="H48" s="465"/>
    </row>
    <row r="49" spans="1:11" ht="18" customHeight="1">
      <c r="A49" s="451"/>
      <c r="B49" s="489" t="s">
        <v>374</v>
      </c>
      <c r="C49" s="96" t="s">
        <v>34</v>
      </c>
      <c r="D49" s="456"/>
      <c r="E49" s="457"/>
      <c r="F49" s="457"/>
      <c r="G49" s="457"/>
      <c r="H49" s="471"/>
    </row>
    <row r="50" spans="1:11" ht="18" customHeight="1">
      <c r="A50" s="451"/>
      <c r="B50" s="490"/>
      <c r="C50" s="98" t="s">
        <v>23</v>
      </c>
      <c r="D50" s="458"/>
      <c r="E50" s="459"/>
      <c r="F50" s="89" t="s">
        <v>476</v>
      </c>
      <c r="G50" s="459"/>
      <c r="H50" s="472"/>
    </row>
    <row r="51" spans="1:11" ht="18" customHeight="1">
      <c r="A51" s="451"/>
      <c r="B51" s="490"/>
      <c r="C51" s="90" t="s">
        <v>24</v>
      </c>
      <c r="D51" s="444"/>
      <c r="E51" s="449"/>
      <c r="F51" s="90" t="s">
        <v>25</v>
      </c>
      <c r="G51" s="449"/>
      <c r="H51" s="445"/>
    </row>
    <row r="52" spans="1:11" ht="18" customHeight="1" thickBot="1">
      <c r="A52" s="581"/>
      <c r="B52" s="493"/>
      <c r="C52" s="217" t="s">
        <v>38</v>
      </c>
      <c r="D52" s="476"/>
      <c r="E52" s="556"/>
      <c r="F52" s="217" t="s">
        <v>27</v>
      </c>
      <c r="G52" s="556"/>
      <c r="H52" s="477"/>
    </row>
    <row r="53" spans="1:11" ht="20.100000000000001" customHeight="1">
      <c r="A53" s="105" t="s">
        <v>257</v>
      </c>
      <c r="H53" s="123" t="s">
        <v>0</v>
      </c>
    </row>
    <row r="54" spans="1:11" ht="20.100000000000001" customHeight="1">
      <c r="A54" s="88" t="str">
        <f>応募用紙1!A3</f>
        <v>令和8年度　第42回都市公園等コンクール　『④管理運営部門』</v>
      </c>
      <c r="H54" s="583">
        <f>表紙!AE3</f>
        <v>0</v>
      </c>
    </row>
    <row r="55" spans="1:11" ht="20.100000000000001" customHeight="1">
      <c r="A55" s="122"/>
      <c r="B55" s="130" t="s">
        <v>136</v>
      </c>
      <c r="C55" s="480" t="str">
        <f>応募用紙1!C6</f>
        <v>(20字程度）</v>
      </c>
      <c r="D55" s="480"/>
      <c r="E55" s="480"/>
      <c r="F55" s="480"/>
      <c r="G55" s="481"/>
      <c r="H55" s="583"/>
    </row>
    <row r="56" spans="1:11" ht="9.9499999999999993" customHeight="1">
      <c r="A56" s="557"/>
      <c r="B56" s="558"/>
      <c r="C56" s="536" t="s">
        <v>296</v>
      </c>
      <c r="D56" s="536"/>
      <c r="E56" s="536"/>
      <c r="F56" s="536"/>
      <c r="G56" s="536"/>
      <c r="H56" s="536"/>
    </row>
    <row r="57" spans="1:11" ht="20.100000000000001" customHeight="1">
      <c r="A57" s="584" t="s">
        <v>249</v>
      </c>
      <c r="B57" s="525"/>
      <c r="C57" s="526">
        <f>C62</f>
        <v>0</v>
      </c>
      <c r="D57" s="527"/>
      <c r="E57" s="527"/>
      <c r="F57" s="527"/>
      <c r="G57" s="527"/>
      <c r="H57" s="585"/>
    </row>
    <row r="58" spans="1:11" ht="20.100000000000001" customHeight="1">
      <c r="A58" s="586" t="s">
        <v>250</v>
      </c>
      <c r="B58" s="530"/>
      <c r="C58" s="496">
        <f>C72</f>
        <v>0</v>
      </c>
      <c r="D58" s="497"/>
      <c r="E58" s="497"/>
      <c r="F58" s="497"/>
      <c r="G58" s="497"/>
      <c r="H58" s="587"/>
    </row>
    <row r="59" spans="1:11" ht="20.100000000000001" customHeight="1">
      <c r="A59" s="586" t="s">
        <v>251</v>
      </c>
      <c r="B59" s="530"/>
      <c r="C59" s="531">
        <f>C82</f>
        <v>0</v>
      </c>
      <c r="D59" s="532"/>
      <c r="E59" s="532"/>
      <c r="F59" s="532"/>
      <c r="G59" s="532"/>
      <c r="H59" s="579"/>
    </row>
    <row r="60" spans="1:11" ht="20.100000000000001" customHeight="1" thickBot="1">
      <c r="A60" s="588" t="s">
        <v>252</v>
      </c>
      <c r="B60" s="539"/>
      <c r="C60" s="540">
        <f>C92</f>
        <v>0</v>
      </c>
      <c r="D60" s="541"/>
      <c r="E60" s="541"/>
      <c r="F60" s="541"/>
      <c r="G60" s="541"/>
      <c r="H60" s="562"/>
    </row>
    <row r="61" spans="1:11" ht="20.100000000000001" customHeight="1">
      <c r="A61" s="589" t="s">
        <v>249</v>
      </c>
      <c r="B61" s="216" t="s">
        <v>34</v>
      </c>
      <c r="C61" s="484"/>
      <c r="D61" s="485"/>
      <c r="E61" s="485"/>
      <c r="F61" s="485"/>
      <c r="G61" s="485"/>
      <c r="H61" s="582"/>
      <c r="K61" s="87" ph="1"/>
    </row>
    <row r="62" spans="1:11" ht="20.100000000000001" customHeight="1">
      <c r="A62" s="590"/>
      <c r="B62" s="98" t="s">
        <v>58</v>
      </c>
      <c r="C62" s="458"/>
      <c r="D62" s="459"/>
      <c r="E62" s="459"/>
      <c r="F62" s="459"/>
      <c r="G62" s="459"/>
      <c r="H62" s="472"/>
    </row>
    <row r="63" spans="1:11" ht="20.100000000000001" customHeight="1">
      <c r="A63" s="590"/>
      <c r="B63" s="96" t="s">
        <v>34</v>
      </c>
      <c r="C63" s="456"/>
      <c r="D63" s="457"/>
      <c r="E63" s="457"/>
      <c r="F63" s="457"/>
      <c r="G63" s="457"/>
      <c r="H63" s="471"/>
      <c r="K63" s="87" ph="1"/>
    </row>
    <row r="64" spans="1:11" ht="20.100000000000001" customHeight="1">
      <c r="A64" s="590"/>
      <c r="B64" s="98" t="s">
        <v>35</v>
      </c>
      <c r="C64" s="458"/>
      <c r="D64" s="459"/>
      <c r="E64" s="459"/>
      <c r="F64" s="89" t="s">
        <v>475</v>
      </c>
      <c r="G64" s="519"/>
      <c r="H64" s="553"/>
    </row>
    <row r="65" spans="1:8" ht="20.100000000000001" customHeight="1">
      <c r="A65" s="590"/>
      <c r="B65" s="92" t="s">
        <v>10</v>
      </c>
      <c r="C65" s="468" t="s">
        <v>20</v>
      </c>
      <c r="D65" s="469"/>
      <c r="E65" s="469"/>
      <c r="F65" s="469"/>
      <c r="G65" s="469"/>
      <c r="H65" s="470"/>
    </row>
    <row r="66" spans="1:8" ht="20.100000000000001" customHeight="1">
      <c r="A66" s="590"/>
      <c r="B66" s="93"/>
      <c r="C66" s="463"/>
      <c r="D66" s="464"/>
      <c r="E66" s="464"/>
      <c r="F66" s="464"/>
      <c r="G66" s="464"/>
      <c r="H66" s="465"/>
    </row>
    <row r="67" spans="1:8" ht="20.100000000000001" customHeight="1">
      <c r="A67" s="590"/>
      <c r="B67" s="489" t="s">
        <v>374</v>
      </c>
      <c r="C67" s="96" t="s">
        <v>34</v>
      </c>
      <c r="D67" s="456"/>
      <c r="E67" s="457"/>
      <c r="F67" s="457"/>
      <c r="G67" s="457"/>
      <c r="H67" s="471"/>
    </row>
    <row r="68" spans="1:8" ht="20.100000000000001" customHeight="1">
      <c r="A68" s="590"/>
      <c r="B68" s="490"/>
      <c r="C68" s="98" t="s">
        <v>23</v>
      </c>
      <c r="D68" s="458"/>
      <c r="E68" s="459"/>
      <c r="F68" s="89" t="s">
        <v>476</v>
      </c>
      <c r="G68" s="459"/>
      <c r="H68" s="472"/>
    </row>
    <row r="69" spans="1:8" ht="20.100000000000001" customHeight="1">
      <c r="A69" s="590"/>
      <c r="B69" s="490"/>
      <c r="C69" s="90" t="s">
        <v>24</v>
      </c>
      <c r="D69" s="444"/>
      <c r="E69" s="449"/>
      <c r="F69" s="90" t="s">
        <v>25</v>
      </c>
      <c r="G69" s="449"/>
      <c r="H69" s="445"/>
    </row>
    <row r="70" spans="1:8" ht="20.100000000000001" customHeight="1" thickBot="1">
      <c r="A70" s="591"/>
      <c r="B70" s="493"/>
      <c r="C70" s="217" t="s">
        <v>38</v>
      </c>
      <c r="D70" s="476"/>
      <c r="E70" s="556"/>
      <c r="F70" s="217" t="s">
        <v>27</v>
      </c>
      <c r="G70" s="556"/>
      <c r="H70" s="477"/>
    </row>
    <row r="71" spans="1:8" ht="20.100000000000001" customHeight="1">
      <c r="A71" s="590" t="s">
        <v>250</v>
      </c>
      <c r="B71" s="216" t="s">
        <v>34</v>
      </c>
      <c r="C71" s="484"/>
      <c r="D71" s="485"/>
      <c r="E71" s="485"/>
      <c r="F71" s="485"/>
      <c r="G71" s="485"/>
      <c r="H71" s="582"/>
    </row>
    <row r="72" spans="1:8" ht="20.100000000000001" customHeight="1">
      <c r="A72" s="590"/>
      <c r="B72" s="98" t="s">
        <v>58</v>
      </c>
      <c r="C72" s="458"/>
      <c r="D72" s="459"/>
      <c r="E72" s="459"/>
      <c r="F72" s="459"/>
      <c r="G72" s="459"/>
      <c r="H72" s="472"/>
    </row>
    <row r="73" spans="1:8" ht="20.100000000000001" customHeight="1">
      <c r="A73" s="590"/>
      <c r="B73" s="96" t="s">
        <v>34</v>
      </c>
      <c r="C73" s="456"/>
      <c r="D73" s="457"/>
      <c r="E73" s="457"/>
      <c r="F73" s="457"/>
      <c r="G73" s="457"/>
      <c r="H73" s="471"/>
    </row>
    <row r="74" spans="1:8" ht="20.100000000000001" customHeight="1">
      <c r="A74" s="590"/>
      <c r="B74" s="98" t="s">
        <v>35</v>
      </c>
      <c r="C74" s="458"/>
      <c r="D74" s="459"/>
      <c r="E74" s="459"/>
      <c r="F74" s="89" t="s">
        <v>475</v>
      </c>
      <c r="G74" s="519"/>
      <c r="H74" s="553"/>
    </row>
    <row r="75" spans="1:8" ht="20.100000000000001" customHeight="1">
      <c r="A75" s="590"/>
      <c r="B75" s="92" t="s">
        <v>10</v>
      </c>
      <c r="C75" s="468" t="s">
        <v>20</v>
      </c>
      <c r="D75" s="469"/>
      <c r="E75" s="469"/>
      <c r="F75" s="469"/>
      <c r="G75" s="469"/>
      <c r="H75" s="470"/>
    </row>
    <row r="76" spans="1:8" ht="20.100000000000001" customHeight="1">
      <c r="A76" s="590"/>
      <c r="B76" s="93"/>
      <c r="C76" s="463"/>
      <c r="D76" s="464"/>
      <c r="E76" s="464"/>
      <c r="F76" s="464"/>
      <c r="G76" s="464"/>
      <c r="H76" s="465"/>
    </row>
    <row r="77" spans="1:8" ht="20.100000000000001" customHeight="1">
      <c r="A77" s="590"/>
      <c r="B77" s="489" t="s">
        <v>374</v>
      </c>
      <c r="C77" s="96" t="s">
        <v>34</v>
      </c>
      <c r="D77" s="456"/>
      <c r="E77" s="457"/>
      <c r="F77" s="457"/>
      <c r="G77" s="457"/>
      <c r="H77" s="471"/>
    </row>
    <row r="78" spans="1:8" ht="20.100000000000001" customHeight="1">
      <c r="A78" s="590"/>
      <c r="B78" s="490"/>
      <c r="C78" s="98" t="s">
        <v>23</v>
      </c>
      <c r="D78" s="458"/>
      <c r="E78" s="459"/>
      <c r="F78" s="89" t="s">
        <v>476</v>
      </c>
      <c r="G78" s="459"/>
      <c r="H78" s="472"/>
    </row>
    <row r="79" spans="1:8" ht="20.100000000000001" customHeight="1">
      <c r="A79" s="590"/>
      <c r="B79" s="490"/>
      <c r="C79" s="90" t="s">
        <v>24</v>
      </c>
      <c r="D79" s="444"/>
      <c r="E79" s="449"/>
      <c r="F79" s="90" t="s">
        <v>25</v>
      </c>
      <c r="G79" s="449"/>
      <c r="H79" s="445"/>
    </row>
    <row r="80" spans="1:8" ht="20.100000000000001" customHeight="1" thickBot="1">
      <c r="A80" s="590"/>
      <c r="B80" s="493"/>
      <c r="C80" s="217" t="s">
        <v>38</v>
      </c>
      <c r="D80" s="476"/>
      <c r="E80" s="556"/>
      <c r="F80" s="217" t="s">
        <v>27</v>
      </c>
      <c r="G80" s="556"/>
      <c r="H80" s="477"/>
    </row>
    <row r="81" spans="1:15" ht="20.100000000000001" customHeight="1">
      <c r="A81" s="589" t="s">
        <v>251</v>
      </c>
      <c r="B81" s="216" t="s">
        <v>34</v>
      </c>
      <c r="C81" s="484"/>
      <c r="D81" s="485"/>
      <c r="E81" s="485"/>
      <c r="F81" s="485"/>
      <c r="G81" s="485"/>
      <c r="H81" s="582"/>
    </row>
    <row r="82" spans="1:15" ht="20.100000000000001" customHeight="1">
      <c r="A82" s="590"/>
      <c r="B82" s="98" t="s">
        <v>58</v>
      </c>
      <c r="C82" s="458"/>
      <c r="D82" s="459"/>
      <c r="E82" s="459"/>
      <c r="F82" s="459"/>
      <c r="G82" s="459"/>
      <c r="H82" s="472"/>
    </row>
    <row r="83" spans="1:15" ht="20.100000000000001" customHeight="1">
      <c r="A83" s="590"/>
      <c r="B83" s="96" t="s">
        <v>34</v>
      </c>
      <c r="C83" s="456"/>
      <c r="D83" s="457"/>
      <c r="E83" s="457"/>
      <c r="F83" s="457"/>
      <c r="G83" s="457"/>
      <c r="H83" s="471"/>
    </row>
    <row r="84" spans="1:15" ht="20.100000000000001" customHeight="1">
      <c r="A84" s="590"/>
      <c r="B84" s="98" t="s">
        <v>35</v>
      </c>
      <c r="C84" s="458"/>
      <c r="D84" s="459"/>
      <c r="E84" s="459"/>
      <c r="F84" s="89" t="s">
        <v>475</v>
      </c>
      <c r="G84" s="519"/>
      <c r="H84" s="553"/>
    </row>
    <row r="85" spans="1:15" ht="20.100000000000001" customHeight="1">
      <c r="A85" s="590"/>
      <c r="B85" s="92" t="s">
        <v>10</v>
      </c>
      <c r="C85" s="468" t="s">
        <v>20</v>
      </c>
      <c r="D85" s="469"/>
      <c r="E85" s="469"/>
      <c r="F85" s="469"/>
      <c r="G85" s="469"/>
      <c r="H85" s="470"/>
      <c r="K85" s="87" ph="1"/>
    </row>
    <row r="86" spans="1:15" ht="20.100000000000001" customHeight="1">
      <c r="A86" s="590"/>
      <c r="B86" s="93"/>
      <c r="C86" s="463"/>
      <c r="D86" s="464"/>
      <c r="E86" s="464"/>
      <c r="F86" s="464"/>
      <c r="G86" s="464"/>
      <c r="H86" s="465"/>
      <c r="K86" s="87" ph="1"/>
    </row>
    <row r="87" spans="1:15" ht="20.100000000000001" customHeight="1">
      <c r="A87" s="590"/>
      <c r="B87" s="489" t="s">
        <v>374</v>
      </c>
      <c r="C87" s="96" t="s">
        <v>34</v>
      </c>
      <c r="D87" s="456"/>
      <c r="E87" s="457"/>
      <c r="F87" s="457"/>
      <c r="G87" s="457"/>
      <c r="H87" s="471"/>
      <c r="K87" s="87" ph="1"/>
    </row>
    <row r="88" spans="1:15" ht="20.100000000000001" customHeight="1">
      <c r="A88" s="590"/>
      <c r="B88" s="490"/>
      <c r="C88" s="98" t="s">
        <v>23</v>
      </c>
      <c r="D88" s="458"/>
      <c r="E88" s="459"/>
      <c r="F88" s="89" t="s">
        <v>476</v>
      </c>
      <c r="G88" s="459"/>
      <c r="H88" s="472"/>
      <c r="K88" s="87" ph="1"/>
    </row>
    <row r="89" spans="1:15" ht="20.100000000000001" customHeight="1">
      <c r="A89" s="590"/>
      <c r="B89" s="490"/>
      <c r="C89" s="90" t="s">
        <v>24</v>
      </c>
      <c r="D89" s="444"/>
      <c r="E89" s="449"/>
      <c r="F89" s="90" t="s">
        <v>25</v>
      </c>
      <c r="G89" s="449"/>
      <c r="H89" s="445"/>
    </row>
    <row r="90" spans="1:15" ht="20.100000000000001" customHeight="1" thickBot="1">
      <c r="A90" s="591"/>
      <c r="B90" s="493"/>
      <c r="C90" s="217" t="s">
        <v>38</v>
      </c>
      <c r="D90" s="476"/>
      <c r="E90" s="556"/>
      <c r="F90" s="217" t="s">
        <v>27</v>
      </c>
      <c r="G90" s="556"/>
      <c r="H90" s="477"/>
    </row>
    <row r="91" spans="1:15" ht="20.100000000000001" customHeight="1">
      <c r="A91" s="590" t="s">
        <v>252</v>
      </c>
      <c r="B91" s="216" t="s">
        <v>34</v>
      </c>
      <c r="C91" s="484"/>
      <c r="D91" s="485"/>
      <c r="E91" s="485"/>
      <c r="F91" s="485"/>
      <c r="G91" s="485"/>
      <c r="H91" s="582"/>
      <c r="K91" s="87" ph="1"/>
      <c r="O91" s="87" ph="1"/>
    </row>
    <row r="92" spans="1:15" ht="20.100000000000001" customHeight="1">
      <c r="A92" s="590"/>
      <c r="B92" s="98" t="s">
        <v>58</v>
      </c>
      <c r="C92" s="458"/>
      <c r="D92" s="459"/>
      <c r="E92" s="459"/>
      <c r="F92" s="459"/>
      <c r="G92" s="459"/>
      <c r="H92" s="472"/>
    </row>
    <row r="93" spans="1:15" ht="20.100000000000001" customHeight="1">
      <c r="A93" s="590"/>
      <c r="B93" s="96" t="s">
        <v>34</v>
      </c>
      <c r="C93" s="456"/>
      <c r="D93" s="457"/>
      <c r="E93" s="457"/>
      <c r="F93" s="457"/>
      <c r="G93" s="457"/>
      <c r="H93" s="471"/>
      <c r="K93" s="87" ph="1"/>
      <c r="O93" s="87" ph="1"/>
    </row>
    <row r="94" spans="1:15" ht="20.100000000000001" customHeight="1">
      <c r="A94" s="590"/>
      <c r="B94" s="98" t="s">
        <v>35</v>
      </c>
      <c r="C94" s="458"/>
      <c r="D94" s="459"/>
      <c r="E94" s="459"/>
      <c r="F94" s="89" t="s">
        <v>475</v>
      </c>
      <c r="G94" s="519"/>
      <c r="H94" s="553"/>
    </row>
    <row r="95" spans="1:15" ht="20.100000000000001" customHeight="1">
      <c r="A95" s="590"/>
      <c r="B95" s="92" t="s">
        <v>10</v>
      </c>
      <c r="C95" s="468" t="s">
        <v>20</v>
      </c>
      <c r="D95" s="469"/>
      <c r="E95" s="469"/>
      <c r="F95" s="469"/>
      <c r="G95" s="469"/>
      <c r="H95" s="470"/>
      <c r="K95" s="87" ph="1"/>
    </row>
    <row r="96" spans="1:15" ht="20.100000000000001" customHeight="1">
      <c r="A96" s="590"/>
      <c r="B96" s="93"/>
      <c r="C96" s="463"/>
      <c r="D96" s="464"/>
      <c r="E96" s="464"/>
      <c r="F96" s="464"/>
      <c r="G96" s="464"/>
      <c r="H96" s="465"/>
    </row>
    <row r="97" spans="1:15" ht="20.100000000000001" customHeight="1">
      <c r="A97" s="590"/>
      <c r="B97" s="489" t="s">
        <v>374</v>
      </c>
      <c r="C97" s="96" t="s">
        <v>34</v>
      </c>
      <c r="D97" s="456"/>
      <c r="E97" s="457"/>
      <c r="F97" s="457"/>
      <c r="G97" s="457"/>
      <c r="H97" s="471"/>
      <c r="K97" s="87" ph="1"/>
    </row>
    <row r="98" spans="1:15" ht="20.100000000000001" customHeight="1">
      <c r="A98" s="590"/>
      <c r="B98" s="490"/>
      <c r="C98" s="98" t="s">
        <v>23</v>
      </c>
      <c r="D98" s="458"/>
      <c r="E98" s="459"/>
      <c r="F98" s="89" t="s">
        <v>476</v>
      </c>
      <c r="G98" s="459"/>
      <c r="H98" s="472"/>
    </row>
    <row r="99" spans="1:15" ht="20.100000000000001" customHeight="1">
      <c r="A99" s="590"/>
      <c r="B99" s="490"/>
      <c r="C99" s="90" t="s">
        <v>24</v>
      </c>
      <c r="D99" s="444"/>
      <c r="E99" s="449"/>
      <c r="F99" s="90" t="s">
        <v>25</v>
      </c>
      <c r="G99" s="449"/>
      <c r="H99" s="445"/>
    </row>
    <row r="100" spans="1:15" ht="20.100000000000001" customHeight="1" thickBot="1">
      <c r="A100" s="592"/>
      <c r="B100" s="493"/>
      <c r="C100" s="217" t="s">
        <v>38</v>
      </c>
      <c r="D100" s="476"/>
      <c r="E100" s="556"/>
      <c r="F100" s="217" t="s">
        <v>27</v>
      </c>
      <c r="G100" s="556"/>
      <c r="H100" s="477"/>
    </row>
    <row r="101" spans="1:15" ht="20.100000000000001" customHeight="1">
      <c r="A101" s="105" t="s">
        <v>258</v>
      </c>
      <c r="H101" s="123" t="s">
        <v>0</v>
      </c>
      <c r="K101" s="87" ph="1"/>
    </row>
    <row r="102" spans="1:15" ht="20.100000000000001" customHeight="1">
      <c r="A102" s="88" t="str">
        <f>応募用紙1!A3</f>
        <v>令和8年度　第42回都市公園等コンクール　『④管理運営部門』</v>
      </c>
      <c r="H102" s="583">
        <f>表紙!AE3</f>
        <v>0</v>
      </c>
      <c r="K102" s="87" ph="1"/>
    </row>
    <row r="103" spans="1:15" ht="20.100000000000001" customHeight="1">
      <c r="A103" s="122"/>
      <c r="B103" s="130" t="s">
        <v>136</v>
      </c>
      <c r="C103" s="480" t="str">
        <f>応募用紙1!C6</f>
        <v>(20字程度）</v>
      </c>
      <c r="D103" s="480"/>
      <c r="E103" s="480"/>
      <c r="F103" s="480"/>
      <c r="G103" s="481"/>
      <c r="H103" s="583"/>
      <c r="K103" s="87" ph="1"/>
    </row>
    <row r="104" spans="1:15" ht="9.9499999999999993" customHeight="1">
      <c r="A104" s="557"/>
      <c r="B104" s="558"/>
      <c r="C104" s="536" t="s">
        <v>296</v>
      </c>
      <c r="D104" s="536"/>
      <c r="E104" s="536"/>
      <c r="F104" s="536"/>
      <c r="G104" s="536"/>
      <c r="H104" s="536"/>
      <c r="K104" s="87" ph="1"/>
    </row>
    <row r="105" spans="1:15" ht="20.100000000000001" customHeight="1">
      <c r="A105" s="584" t="str">
        <f>A109</f>
        <v>構成団体８</v>
      </c>
      <c r="B105" s="525"/>
      <c r="C105" s="526">
        <f>C110</f>
        <v>0</v>
      </c>
      <c r="D105" s="527"/>
      <c r="E105" s="527"/>
      <c r="F105" s="527"/>
      <c r="G105" s="527"/>
      <c r="H105" s="585"/>
    </row>
    <row r="106" spans="1:15" ht="20.100000000000001" customHeight="1">
      <c r="A106" s="586" t="str">
        <f>A119</f>
        <v>構成団体９</v>
      </c>
      <c r="B106" s="530"/>
      <c r="C106" s="531">
        <f>C120</f>
        <v>0</v>
      </c>
      <c r="D106" s="532"/>
      <c r="E106" s="532"/>
      <c r="F106" s="532"/>
      <c r="G106" s="532"/>
      <c r="H106" s="579"/>
    </row>
    <row r="107" spans="1:15" ht="20.100000000000001" customHeight="1">
      <c r="A107" s="586" t="str">
        <f>A129</f>
        <v>構成団体⒑</v>
      </c>
      <c r="B107" s="530"/>
      <c r="C107" s="531">
        <f>C130</f>
        <v>0</v>
      </c>
      <c r="D107" s="532"/>
      <c r="E107" s="532"/>
      <c r="F107" s="532"/>
      <c r="G107" s="532"/>
      <c r="H107" s="579"/>
      <c r="K107" s="87" ph="1"/>
      <c r="O107" s="87" ph="1"/>
    </row>
    <row r="108" spans="1:15" ht="20.100000000000001" customHeight="1" thickBot="1">
      <c r="A108" s="588" t="str">
        <f>A139</f>
        <v>構成団体⒒</v>
      </c>
      <c r="B108" s="539"/>
      <c r="C108" s="540">
        <f>C140</f>
        <v>0</v>
      </c>
      <c r="D108" s="541"/>
      <c r="E108" s="541"/>
      <c r="F108" s="541"/>
      <c r="G108" s="541"/>
      <c r="H108" s="562"/>
    </row>
    <row r="109" spans="1:15" ht="20.100000000000001" customHeight="1">
      <c r="A109" s="589" t="s">
        <v>253</v>
      </c>
      <c r="B109" s="216" t="s">
        <v>34</v>
      </c>
      <c r="C109" s="484"/>
      <c r="D109" s="485"/>
      <c r="E109" s="485"/>
      <c r="F109" s="485"/>
      <c r="G109" s="485"/>
      <c r="H109" s="582"/>
      <c r="K109" s="87" ph="1"/>
    </row>
    <row r="110" spans="1:15" ht="20.100000000000001" customHeight="1">
      <c r="A110" s="590"/>
      <c r="B110" s="98" t="s">
        <v>58</v>
      </c>
      <c r="C110" s="458"/>
      <c r="D110" s="459"/>
      <c r="E110" s="459"/>
      <c r="F110" s="459"/>
      <c r="G110" s="459"/>
      <c r="H110" s="472"/>
    </row>
    <row r="111" spans="1:15" ht="20.100000000000001" customHeight="1">
      <c r="A111" s="590"/>
      <c r="B111" s="96" t="s">
        <v>34</v>
      </c>
      <c r="C111" s="456"/>
      <c r="D111" s="457"/>
      <c r="E111" s="457"/>
      <c r="F111" s="457"/>
      <c r="G111" s="457"/>
      <c r="H111" s="471"/>
      <c r="K111" s="87" ph="1"/>
    </row>
    <row r="112" spans="1:15" ht="20.100000000000001" customHeight="1">
      <c r="A112" s="590"/>
      <c r="B112" s="98" t="s">
        <v>35</v>
      </c>
      <c r="C112" s="458"/>
      <c r="D112" s="459"/>
      <c r="E112" s="459"/>
      <c r="F112" s="89" t="s">
        <v>475</v>
      </c>
      <c r="G112" s="519"/>
      <c r="H112" s="553"/>
    </row>
    <row r="113" spans="1:11" ht="20.100000000000001" customHeight="1">
      <c r="A113" s="590"/>
      <c r="B113" s="92" t="s">
        <v>10</v>
      </c>
      <c r="C113" s="468" t="s">
        <v>20</v>
      </c>
      <c r="D113" s="469"/>
      <c r="E113" s="469"/>
      <c r="F113" s="469"/>
      <c r="G113" s="469"/>
      <c r="H113" s="470"/>
      <c r="K113" s="87" ph="1"/>
    </row>
    <row r="114" spans="1:11" ht="20.100000000000001" customHeight="1">
      <c r="A114" s="590"/>
      <c r="B114" s="93"/>
      <c r="C114" s="463"/>
      <c r="D114" s="464"/>
      <c r="E114" s="464"/>
      <c r="F114" s="464"/>
      <c r="G114" s="464"/>
      <c r="H114" s="465"/>
    </row>
    <row r="115" spans="1:11" ht="20.100000000000001" customHeight="1">
      <c r="A115" s="590"/>
      <c r="B115" s="489" t="s">
        <v>374</v>
      </c>
      <c r="C115" s="96" t="s">
        <v>34</v>
      </c>
      <c r="D115" s="456"/>
      <c r="E115" s="457"/>
      <c r="F115" s="457"/>
      <c r="G115" s="457"/>
      <c r="H115" s="471"/>
    </row>
    <row r="116" spans="1:11" ht="20.100000000000001" customHeight="1">
      <c r="A116" s="590"/>
      <c r="B116" s="490"/>
      <c r="C116" s="98" t="s">
        <v>23</v>
      </c>
      <c r="D116" s="458"/>
      <c r="E116" s="459"/>
      <c r="F116" s="89" t="s">
        <v>476</v>
      </c>
      <c r="G116" s="459"/>
      <c r="H116" s="472"/>
    </row>
    <row r="117" spans="1:11" ht="20.100000000000001" customHeight="1">
      <c r="A117" s="590"/>
      <c r="B117" s="490"/>
      <c r="C117" s="90" t="s">
        <v>24</v>
      </c>
      <c r="D117" s="444"/>
      <c r="E117" s="449"/>
      <c r="F117" s="90" t="s">
        <v>25</v>
      </c>
      <c r="G117" s="449"/>
      <c r="H117" s="445"/>
    </row>
    <row r="118" spans="1:11" ht="20.100000000000001" customHeight="1" thickBot="1">
      <c r="A118" s="591"/>
      <c r="B118" s="493"/>
      <c r="C118" s="217" t="s">
        <v>38</v>
      </c>
      <c r="D118" s="476"/>
      <c r="E118" s="556"/>
      <c r="F118" s="217" t="s">
        <v>27</v>
      </c>
      <c r="G118" s="556"/>
      <c r="H118" s="477"/>
    </row>
    <row r="119" spans="1:11" ht="20.100000000000001" customHeight="1">
      <c r="A119" s="590" t="s">
        <v>254</v>
      </c>
      <c r="B119" s="216" t="s">
        <v>34</v>
      </c>
      <c r="C119" s="484"/>
      <c r="D119" s="485"/>
      <c r="E119" s="485"/>
      <c r="F119" s="485"/>
      <c r="G119" s="485"/>
      <c r="H119" s="582"/>
    </row>
    <row r="120" spans="1:11" ht="20.100000000000001" customHeight="1">
      <c r="A120" s="590"/>
      <c r="B120" s="98" t="s">
        <v>58</v>
      </c>
      <c r="C120" s="458"/>
      <c r="D120" s="459"/>
      <c r="E120" s="459"/>
      <c r="F120" s="459"/>
      <c r="G120" s="459"/>
      <c r="H120" s="472"/>
    </row>
    <row r="121" spans="1:11" ht="20.100000000000001" customHeight="1">
      <c r="A121" s="590"/>
      <c r="B121" s="96" t="s">
        <v>34</v>
      </c>
      <c r="C121" s="456"/>
      <c r="D121" s="457"/>
      <c r="E121" s="457"/>
      <c r="F121" s="457"/>
      <c r="G121" s="457"/>
      <c r="H121" s="471"/>
    </row>
    <row r="122" spans="1:11" ht="20.100000000000001" customHeight="1">
      <c r="A122" s="590"/>
      <c r="B122" s="98" t="s">
        <v>35</v>
      </c>
      <c r="C122" s="458"/>
      <c r="D122" s="459"/>
      <c r="E122" s="459"/>
      <c r="F122" s="89" t="s">
        <v>475</v>
      </c>
      <c r="G122" s="519"/>
      <c r="H122" s="553"/>
    </row>
    <row r="123" spans="1:11" ht="20.100000000000001" customHeight="1">
      <c r="A123" s="590"/>
      <c r="B123" s="92" t="s">
        <v>10</v>
      </c>
      <c r="C123" s="468" t="s">
        <v>20</v>
      </c>
      <c r="D123" s="469"/>
      <c r="E123" s="469"/>
      <c r="F123" s="469"/>
      <c r="G123" s="469"/>
      <c r="H123" s="470"/>
    </row>
    <row r="124" spans="1:11" ht="20.100000000000001" customHeight="1">
      <c r="A124" s="590"/>
      <c r="B124" s="93"/>
      <c r="C124" s="463"/>
      <c r="D124" s="464"/>
      <c r="E124" s="464"/>
      <c r="F124" s="464"/>
      <c r="G124" s="464"/>
      <c r="H124" s="465"/>
    </row>
    <row r="125" spans="1:11" ht="20.100000000000001" customHeight="1">
      <c r="A125" s="590"/>
      <c r="B125" s="489" t="s">
        <v>374</v>
      </c>
      <c r="C125" s="96" t="s">
        <v>34</v>
      </c>
      <c r="D125" s="456"/>
      <c r="E125" s="457"/>
      <c r="F125" s="457"/>
      <c r="G125" s="457"/>
      <c r="H125" s="471"/>
    </row>
    <row r="126" spans="1:11" ht="20.100000000000001" customHeight="1">
      <c r="A126" s="590"/>
      <c r="B126" s="490"/>
      <c r="C126" s="98" t="s">
        <v>23</v>
      </c>
      <c r="D126" s="458"/>
      <c r="E126" s="459"/>
      <c r="F126" s="89" t="s">
        <v>476</v>
      </c>
      <c r="G126" s="459"/>
      <c r="H126" s="472"/>
    </row>
    <row r="127" spans="1:11" ht="20.100000000000001" customHeight="1">
      <c r="A127" s="590"/>
      <c r="B127" s="490"/>
      <c r="C127" s="90" t="s">
        <v>24</v>
      </c>
      <c r="D127" s="444"/>
      <c r="E127" s="449"/>
      <c r="F127" s="90" t="s">
        <v>25</v>
      </c>
      <c r="G127" s="449"/>
      <c r="H127" s="445"/>
    </row>
    <row r="128" spans="1:11" ht="20.100000000000001" customHeight="1" thickBot="1">
      <c r="A128" s="590"/>
      <c r="B128" s="493"/>
      <c r="C128" s="217" t="s">
        <v>38</v>
      </c>
      <c r="D128" s="476"/>
      <c r="E128" s="556"/>
      <c r="F128" s="217" t="s">
        <v>27</v>
      </c>
      <c r="G128" s="556"/>
      <c r="H128" s="477"/>
    </row>
    <row r="129" spans="1:15" ht="20.100000000000001" customHeight="1">
      <c r="A129" s="589" t="s">
        <v>255</v>
      </c>
      <c r="B129" s="216" t="s">
        <v>34</v>
      </c>
      <c r="C129" s="484"/>
      <c r="D129" s="485"/>
      <c r="E129" s="485"/>
      <c r="F129" s="485"/>
      <c r="G129" s="485"/>
      <c r="H129" s="582"/>
    </row>
    <row r="130" spans="1:15" ht="20.100000000000001" customHeight="1">
      <c r="A130" s="590"/>
      <c r="B130" s="98" t="s">
        <v>58</v>
      </c>
      <c r="C130" s="458"/>
      <c r="D130" s="459"/>
      <c r="E130" s="459"/>
      <c r="F130" s="459"/>
      <c r="G130" s="459"/>
      <c r="H130" s="472"/>
    </row>
    <row r="131" spans="1:15" ht="20.100000000000001" customHeight="1">
      <c r="A131" s="590"/>
      <c r="B131" s="96" t="s">
        <v>34</v>
      </c>
      <c r="C131" s="456"/>
      <c r="D131" s="457"/>
      <c r="E131" s="457"/>
      <c r="F131" s="457"/>
      <c r="G131" s="457"/>
      <c r="H131" s="471"/>
    </row>
    <row r="132" spans="1:15" ht="20.100000000000001" customHeight="1">
      <c r="A132" s="590"/>
      <c r="B132" s="98" t="s">
        <v>35</v>
      </c>
      <c r="C132" s="458"/>
      <c r="D132" s="459"/>
      <c r="E132" s="459"/>
      <c r="F132" s="89" t="s">
        <v>475</v>
      </c>
      <c r="G132" s="519"/>
      <c r="H132" s="553"/>
    </row>
    <row r="133" spans="1:15" ht="20.100000000000001" customHeight="1">
      <c r="A133" s="590"/>
      <c r="B133" s="92" t="s">
        <v>10</v>
      </c>
      <c r="C133" s="468" t="s">
        <v>20</v>
      </c>
      <c r="D133" s="469"/>
      <c r="E133" s="469"/>
      <c r="F133" s="469"/>
      <c r="G133" s="469"/>
      <c r="H133" s="470"/>
    </row>
    <row r="134" spans="1:15" ht="20.100000000000001" customHeight="1">
      <c r="A134" s="590"/>
      <c r="B134" s="93"/>
      <c r="C134" s="463"/>
      <c r="D134" s="464"/>
      <c r="E134" s="464"/>
      <c r="F134" s="464"/>
      <c r="G134" s="464"/>
      <c r="H134" s="465"/>
    </row>
    <row r="135" spans="1:15" ht="20.100000000000001" customHeight="1">
      <c r="A135" s="590"/>
      <c r="B135" s="489" t="s">
        <v>374</v>
      </c>
      <c r="C135" s="96" t="s">
        <v>34</v>
      </c>
      <c r="D135" s="456"/>
      <c r="E135" s="457"/>
      <c r="F135" s="457"/>
      <c r="G135" s="457"/>
      <c r="H135" s="471"/>
      <c r="K135" s="87" ph="1"/>
    </row>
    <row r="136" spans="1:15" ht="20.100000000000001" customHeight="1">
      <c r="A136" s="590"/>
      <c r="B136" s="490"/>
      <c r="C136" s="98" t="s">
        <v>23</v>
      </c>
      <c r="D136" s="458"/>
      <c r="E136" s="459"/>
      <c r="F136" s="89" t="s">
        <v>476</v>
      </c>
      <c r="G136" s="459"/>
      <c r="H136" s="472"/>
      <c r="K136" s="87" ph="1"/>
    </row>
    <row r="137" spans="1:15" ht="20.100000000000001" customHeight="1">
      <c r="A137" s="590"/>
      <c r="B137" s="490"/>
      <c r="C137" s="90" t="s">
        <v>24</v>
      </c>
      <c r="D137" s="444"/>
      <c r="E137" s="449"/>
      <c r="F137" s="90" t="s">
        <v>25</v>
      </c>
      <c r="G137" s="449"/>
      <c r="H137" s="445"/>
      <c r="K137" s="87" ph="1"/>
    </row>
    <row r="138" spans="1:15" ht="20.100000000000001" customHeight="1" thickBot="1">
      <c r="A138" s="591"/>
      <c r="B138" s="493"/>
      <c r="C138" s="217" t="s">
        <v>38</v>
      </c>
      <c r="D138" s="476"/>
      <c r="E138" s="556"/>
      <c r="F138" s="217" t="s">
        <v>27</v>
      </c>
      <c r="G138" s="556"/>
      <c r="H138" s="477"/>
      <c r="K138" s="87" ph="1"/>
    </row>
    <row r="139" spans="1:15" ht="20.100000000000001" customHeight="1">
      <c r="A139" s="590" t="s">
        <v>256</v>
      </c>
      <c r="B139" s="216" t="s">
        <v>34</v>
      </c>
      <c r="C139" s="484"/>
      <c r="D139" s="485"/>
      <c r="E139" s="485"/>
      <c r="F139" s="485"/>
      <c r="G139" s="485"/>
      <c r="H139" s="582"/>
    </row>
    <row r="140" spans="1:15" ht="20.100000000000001" customHeight="1">
      <c r="A140" s="590"/>
      <c r="B140" s="98" t="s">
        <v>58</v>
      </c>
      <c r="C140" s="458"/>
      <c r="D140" s="459"/>
      <c r="E140" s="459"/>
      <c r="F140" s="459"/>
      <c r="G140" s="459"/>
      <c r="H140" s="472"/>
    </row>
    <row r="141" spans="1:15" ht="20.100000000000001" customHeight="1">
      <c r="A141" s="590"/>
      <c r="B141" s="96" t="s">
        <v>34</v>
      </c>
      <c r="C141" s="456"/>
      <c r="D141" s="457"/>
      <c r="E141" s="457"/>
      <c r="F141" s="457"/>
      <c r="G141" s="457"/>
      <c r="H141" s="471"/>
      <c r="K141" s="87" ph="1"/>
      <c r="O141" s="87" ph="1"/>
    </row>
    <row r="142" spans="1:15" ht="20.100000000000001" customHeight="1">
      <c r="A142" s="590"/>
      <c r="B142" s="98" t="s">
        <v>35</v>
      </c>
      <c r="C142" s="458"/>
      <c r="D142" s="459"/>
      <c r="E142" s="459"/>
      <c r="F142" s="89" t="s">
        <v>475</v>
      </c>
      <c r="G142" s="519"/>
      <c r="H142" s="553"/>
    </row>
    <row r="143" spans="1:15" ht="20.100000000000001" customHeight="1">
      <c r="A143" s="590"/>
      <c r="B143" s="92" t="s">
        <v>10</v>
      </c>
      <c r="C143" s="468" t="s">
        <v>20</v>
      </c>
      <c r="D143" s="469"/>
      <c r="E143" s="469"/>
      <c r="F143" s="469"/>
      <c r="G143" s="469"/>
      <c r="H143" s="470"/>
      <c r="O143" s="87" ph="1"/>
    </row>
    <row r="144" spans="1:15" ht="20.100000000000001" customHeight="1">
      <c r="A144" s="590"/>
      <c r="B144" s="93"/>
      <c r="C144" s="463"/>
      <c r="D144" s="464"/>
      <c r="E144" s="464"/>
      <c r="F144" s="464"/>
      <c r="G144" s="464"/>
      <c r="H144" s="465"/>
    </row>
    <row r="145" spans="1:15" ht="20.100000000000001" customHeight="1">
      <c r="A145" s="590"/>
      <c r="B145" s="489" t="s">
        <v>374</v>
      </c>
      <c r="C145" s="96" t="s">
        <v>34</v>
      </c>
      <c r="D145" s="456"/>
      <c r="E145" s="457"/>
      <c r="F145" s="457"/>
      <c r="G145" s="457"/>
      <c r="H145" s="471"/>
      <c r="K145" s="87" ph="1"/>
    </row>
    <row r="146" spans="1:15" ht="20.100000000000001" customHeight="1">
      <c r="A146" s="590"/>
      <c r="B146" s="490"/>
      <c r="C146" s="98" t="s">
        <v>23</v>
      </c>
      <c r="D146" s="458"/>
      <c r="E146" s="459"/>
      <c r="F146" s="89" t="s">
        <v>476</v>
      </c>
      <c r="G146" s="459"/>
      <c r="H146" s="472"/>
    </row>
    <row r="147" spans="1:15" ht="20.100000000000001" customHeight="1">
      <c r="A147" s="590"/>
      <c r="B147" s="490"/>
      <c r="C147" s="90" t="s">
        <v>24</v>
      </c>
      <c r="D147" s="444"/>
      <c r="E147" s="449"/>
      <c r="F147" s="90" t="s">
        <v>25</v>
      </c>
      <c r="G147" s="449"/>
      <c r="H147" s="445"/>
      <c r="K147" s="87" ph="1"/>
    </row>
    <row r="148" spans="1:15" ht="20.100000000000001" customHeight="1" thickBot="1">
      <c r="A148" s="592"/>
      <c r="B148" s="493"/>
      <c r="C148" s="217" t="s">
        <v>38</v>
      </c>
      <c r="D148" s="476"/>
      <c r="E148" s="556"/>
      <c r="F148" s="217" t="s">
        <v>27</v>
      </c>
      <c r="G148" s="556"/>
      <c r="H148" s="477"/>
    </row>
    <row r="149" spans="1:15" ht="20.100000000000001" customHeight="1">
      <c r="B149" s="87" ph="1"/>
      <c r="F149" s="87" ph="1"/>
      <c r="K149" s="87" ph="1"/>
      <c r="O149" s="87" ph="1"/>
    </row>
    <row r="151" spans="1:15" ht="20.100000000000001" customHeight="1">
      <c r="F151" s="87" ph="1"/>
      <c r="O151" s="87" ph="1"/>
    </row>
    <row r="153" spans="1:15" ht="20.100000000000001" customHeight="1">
      <c r="B153" s="87" ph="1"/>
      <c r="K153" s="87" ph="1"/>
    </row>
    <row r="154" spans="1:15" ht="20.100000000000001" customHeight="1">
      <c r="B154" s="87" ph="1"/>
      <c r="K154" s="87" ph="1"/>
    </row>
    <row r="157" spans="1:15" ht="20.100000000000001" customHeight="1">
      <c r="B157" s="87" ph="1"/>
      <c r="F157" s="87" ph="1"/>
      <c r="K157" s="87" ph="1"/>
      <c r="O157" s="87" ph="1"/>
    </row>
    <row r="159" spans="1:15" ht="20.100000000000001" customHeight="1">
      <c r="F159" s="87" ph="1"/>
      <c r="O159" s="87" ph="1"/>
    </row>
    <row r="161" spans="2:15" ht="20.100000000000001" customHeight="1">
      <c r="B161" s="87" ph="1"/>
      <c r="K161" s="87" ph="1"/>
    </row>
    <row r="163" spans="2:15" ht="20.100000000000001" customHeight="1">
      <c r="B163" s="87" ph="1"/>
      <c r="K163" s="87" ph="1"/>
    </row>
    <row r="165" spans="2:15" ht="20.100000000000001" customHeight="1">
      <c r="B165" s="87" ph="1"/>
      <c r="K165" s="87" ph="1"/>
    </row>
    <row r="167" spans="2:15" ht="20.100000000000001" customHeight="1">
      <c r="B167" s="87" ph="1"/>
      <c r="F167" s="87" ph="1"/>
      <c r="K167" s="87" ph="1"/>
      <c r="O167" s="87" ph="1"/>
    </row>
    <row r="169" spans="2:15" ht="20.100000000000001" customHeight="1">
      <c r="F169" s="87" ph="1"/>
      <c r="O169" s="87" ph="1"/>
    </row>
    <row r="171" spans="2:15" ht="20.100000000000001" customHeight="1">
      <c r="B171" s="87" ph="1"/>
      <c r="K171" s="87" ph="1"/>
    </row>
    <row r="172" spans="2:15" ht="20.100000000000001" customHeight="1">
      <c r="B172" s="87" ph="1"/>
      <c r="K172" s="87" ph="1"/>
    </row>
    <row r="175" spans="2:15" ht="20.100000000000001" customHeight="1">
      <c r="B175" s="87" ph="1"/>
      <c r="F175" s="87" ph="1"/>
      <c r="K175" s="87" ph="1"/>
      <c r="O175" s="87" ph="1"/>
    </row>
    <row r="177" spans="2:15" ht="20.100000000000001" customHeight="1">
      <c r="F177" s="87" ph="1"/>
      <c r="O177" s="87" ph="1"/>
    </row>
    <row r="179" spans="2:15" ht="20.100000000000001" customHeight="1">
      <c r="B179" s="87" ph="1"/>
      <c r="K179" s="87" ph="1"/>
    </row>
    <row r="181" spans="2:15" ht="20.100000000000001" customHeight="1">
      <c r="B181" s="87" ph="1"/>
      <c r="K181" s="87" ph="1"/>
    </row>
    <row r="183" spans="2:15" ht="20.100000000000001" customHeight="1">
      <c r="B183" s="87" ph="1"/>
      <c r="K183" s="87" ph="1"/>
    </row>
    <row r="185" spans="2:15" ht="20.100000000000001" customHeight="1">
      <c r="F185" s="87" ph="1"/>
      <c r="O185" s="87" ph="1"/>
    </row>
    <row r="187" spans="2:15" ht="20.100000000000001" customHeight="1">
      <c r="B187" s="87" ph="1"/>
      <c r="K187" s="87" ph="1"/>
    </row>
    <row r="188" spans="2:15" ht="20.100000000000001" customHeight="1">
      <c r="B188" s="87" ph="1"/>
      <c r="K188" s="87" ph="1"/>
    </row>
    <row r="191" spans="2:15" ht="20.100000000000001" customHeight="1">
      <c r="B191" s="87" ph="1"/>
      <c r="F191" s="87" ph="1"/>
      <c r="K191" s="87" ph="1"/>
      <c r="O191" s="87" ph="1"/>
    </row>
    <row r="193" spans="2:15" ht="20.100000000000001" customHeight="1">
      <c r="B193" s="87" ph="1"/>
      <c r="K193" s="87" ph="1"/>
    </row>
    <row r="195" spans="2:15" ht="20.100000000000001" customHeight="1">
      <c r="B195" s="87" ph="1"/>
      <c r="K195" s="87" ph="1"/>
    </row>
    <row r="197" spans="2:15" ht="20.100000000000001" customHeight="1">
      <c r="B197" s="87" ph="1"/>
      <c r="K197" s="87" ph="1"/>
    </row>
    <row r="199" spans="2:15" ht="20.100000000000001" customHeight="1">
      <c r="B199" s="87" ph="1"/>
      <c r="F199" s="87" ph="1"/>
      <c r="K199" s="87" ph="1"/>
      <c r="O199" s="87" ph="1"/>
    </row>
    <row r="201" spans="2:15" ht="20.100000000000001" customHeight="1">
      <c r="B201" s="87" ph="1"/>
      <c r="K201" s="87" ph="1"/>
    </row>
    <row r="203" spans="2:15" ht="20.100000000000001" customHeight="1">
      <c r="B203" s="87" ph="1"/>
      <c r="K203" s="87" ph="1"/>
    </row>
    <row r="205" spans="2:15" ht="20.100000000000001" customHeight="1">
      <c r="B205" s="87" ph="1"/>
      <c r="K205" s="87" ph="1"/>
    </row>
    <row r="207" spans="2:15" ht="20.100000000000001" customHeight="1">
      <c r="B207" s="87" ph="1"/>
      <c r="F207" s="87" ph="1"/>
      <c r="K207" s="87" ph="1"/>
      <c r="O207" s="87" ph="1"/>
    </row>
    <row r="209" spans="2:15" ht="20.100000000000001" customHeight="1">
      <c r="B209" s="87" ph="1"/>
      <c r="K209" s="87" ph="1"/>
    </row>
    <row r="210" spans="2:15" ht="20.100000000000001" customHeight="1">
      <c r="B210" s="87" ph="1"/>
      <c r="K210" s="87" ph="1"/>
    </row>
    <row r="211" spans="2:15" ht="20.100000000000001" customHeight="1">
      <c r="B211" s="87" ph="1"/>
      <c r="K211" s="87" ph="1"/>
    </row>
    <row r="213" spans="2:15" ht="20.100000000000001" customHeight="1">
      <c r="B213" s="87" ph="1"/>
      <c r="K213" s="87" ph="1"/>
    </row>
    <row r="215" spans="2:15" ht="20.100000000000001" customHeight="1">
      <c r="B215" s="87" ph="1"/>
      <c r="F215" s="87" ph="1"/>
      <c r="K215" s="87" ph="1"/>
      <c r="O215" s="87" ph="1"/>
    </row>
    <row r="217" spans="2:15" ht="20.100000000000001" customHeight="1">
      <c r="B217" s="87" ph="1"/>
      <c r="K217" s="87" ph="1"/>
    </row>
    <row r="218" spans="2:15" ht="20.100000000000001" customHeight="1">
      <c r="B218" s="87" ph="1"/>
      <c r="K218" s="87" ph="1"/>
    </row>
    <row r="219" spans="2:15" ht="20.100000000000001" customHeight="1">
      <c r="B219" s="87" ph="1"/>
      <c r="K219" s="87" ph="1"/>
    </row>
    <row r="221" spans="2:15" ht="20.100000000000001" customHeight="1">
      <c r="B221" s="87" ph="1"/>
      <c r="K221" s="87" ph="1"/>
    </row>
    <row r="223" spans="2:15" ht="20.100000000000001" customHeight="1">
      <c r="B223" s="87" ph="1"/>
      <c r="F223" s="87" ph="1"/>
      <c r="K223" s="87" ph="1"/>
      <c r="O223" s="87" ph="1"/>
    </row>
    <row r="225" spans="2:15" ht="20.100000000000001" customHeight="1">
      <c r="B225" s="87" ph="1"/>
      <c r="K225" s="87" ph="1"/>
    </row>
    <row r="226" spans="2:15" ht="20.100000000000001" customHeight="1">
      <c r="B226" s="87" ph="1"/>
      <c r="K226" s="87" ph="1"/>
    </row>
    <row r="227" spans="2:15" ht="20.100000000000001" customHeight="1">
      <c r="B227" s="87" ph="1"/>
      <c r="K227" s="87" ph="1"/>
    </row>
    <row r="229" spans="2:15" ht="20.100000000000001" customHeight="1">
      <c r="B229" s="87" ph="1"/>
      <c r="K229" s="87" ph="1"/>
    </row>
    <row r="231" spans="2:15" ht="20.100000000000001" customHeight="1">
      <c r="B231" s="87" ph="1"/>
      <c r="F231" s="87" ph="1"/>
      <c r="K231" s="87" ph="1"/>
      <c r="O231" s="87" ph="1"/>
    </row>
    <row r="233" spans="2:15" ht="20.100000000000001" customHeight="1">
      <c r="B233" s="87" ph="1"/>
      <c r="K233" s="87" ph="1"/>
    </row>
    <row r="234" spans="2:15" ht="20.100000000000001" customHeight="1">
      <c r="B234" s="87" ph="1"/>
      <c r="K234" s="87" ph="1"/>
    </row>
    <row r="235" spans="2:15" ht="20.100000000000001" customHeight="1">
      <c r="B235" s="87" ph="1"/>
      <c r="K235" s="87" ph="1"/>
    </row>
    <row r="237" spans="2:15" ht="20.100000000000001" customHeight="1">
      <c r="B237" s="87" ph="1"/>
      <c r="K237" s="87" ph="1"/>
    </row>
    <row r="238" spans="2:15" ht="20.100000000000001" customHeight="1">
      <c r="B238" s="87" ph="1"/>
      <c r="K238" s="87" ph="1"/>
    </row>
    <row r="239" spans="2:15" ht="20.100000000000001" customHeight="1">
      <c r="B239" s="87" ph="1"/>
      <c r="K239" s="87" ph="1"/>
    </row>
    <row r="241" spans="2:15" ht="20.100000000000001" customHeight="1">
      <c r="B241" s="87" ph="1"/>
      <c r="F241" s="87" ph="1"/>
      <c r="K241" s="87" ph="1"/>
      <c r="O241" s="87" ph="1"/>
    </row>
    <row r="243" spans="2:15" ht="20.100000000000001" customHeight="1">
      <c r="B243" s="87" ph="1"/>
      <c r="K243" s="87" ph="1"/>
    </row>
    <row r="244" spans="2:15" ht="20.100000000000001" customHeight="1">
      <c r="B244" s="87" ph="1"/>
      <c r="K244" s="87" ph="1"/>
    </row>
    <row r="245" spans="2:15" ht="20.100000000000001" customHeight="1">
      <c r="B245" s="87" ph="1"/>
      <c r="K245" s="87" ph="1"/>
    </row>
    <row r="247" spans="2:15" ht="20.100000000000001" customHeight="1">
      <c r="B247" s="87" ph="1"/>
      <c r="K247" s="87" ph="1"/>
    </row>
    <row r="249" spans="2:15" ht="20.100000000000001" customHeight="1">
      <c r="B249" s="87" ph="1"/>
      <c r="K249" s="87" ph="1"/>
    </row>
    <row r="250" spans="2:15" ht="20.100000000000001" customHeight="1">
      <c r="B250" s="87" ph="1"/>
      <c r="K250" s="87" ph="1"/>
    </row>
    <row r="251" spans="2:15" ht="20.100000000000001" customHeight="1">
      <c r="B251" s="87" ph="1"/>
      <c r="K251" s="87" ph="1"/>
    </row>
    <row r="253" spans="2:15" ht="20.100000000000001" customHeight="1">
      <c r="B253" s="87" ph="1"/>
      <c r="F253" s="87" ph="1"/>
      <c r="K253" s="87" ph="1"/>
      <c r="O253" s="87" ph="1"/>
    </row>
    <row r="255" spans="2:15" ht="20.100000000000001" customHeight="1">
      <c r="B255" s="87" ph="1"/>
      <c r="K255" s="87" ph="1"/>
    </row>
    <row r="256" spans="2:15" ht="20.100000000000001" customHeight="1">
      <c r="B256" s="87" ph="1"/>
      <c r="K256" s="87" ph="1"/>
    </row>
    <row r="257" spans="2:15" ht="20.100000000000001" customHeight="1">
      <c r="B257" s="87" ph="1"/>
      <c r="K257" s="87" ph="1"/>
    </row>
    <row r="259" spans="2:15" ht="20.100000000000001" customHeight="1">
      <c r="B259" s="87" ph="1"/>
      <c r="K259" s="87" ph="1"/>
    </row>
    <row r="261" spans="2:15" ht="20.100000000000001" customHeight="1">
      <c r="B261" s="87" ph="1"/>
      <c r="K261" s="87" ph="1"/>
    </row>
    <row r="262" spans="2:15" ht="20.100000000000001" customHeight="1">
      <c r="B262" s="87" ph="1"/>
      <c r="K262" s="87" ph="1"/>
    </row>
    <row r="264" spans="2:15" ht="20.100000000000001" customHeight="1">
      <c r="B264" s="87" ph="1"/>
      <c r="K264" s="87" ph="1"/>
    </row>
    <row r="265" spans="2:15" ht="20.100000000000001" customHeight="1">
      <c r="B265" s="87" ph="1"/>
      <c r="K265" s="87" ph="1"/>
    </row>
    <row r="267" spans="2:15" ht="20.100000000000001" customHeight="1">
      <c r="B267" s="87" ph="1"/>
      <c r="K267" s="87" ph="1"/>
    </row>
    <row r="268" spans="2:15" ht="20.100000000000001" customHeight="1">
      <c r="B268" s="87" ph="1"/>
      <c r="K268" s="87" ph="1"/>
    </row>
    <row r="269" spans="2:15" ht="20.100000000000001" customHeight="1">
      <c r="B269" s="87" ph="1"/>
      <c r="K269" s="87" ph="1"/>
    </row>
    <row r="271" spans="2:15" ht="20.100000000000001" customHeight="1">
      <c r="B271" s="87" ph="1"/>
      <c r="F271" s="87" ph="1"/>
      <c r="K271" s="87" ph="1"/>
      <c r="O271" s="87" ph="1"/>
    </row>
    <row r="273" spans="2:15" ht="20.100000000000001" customHeight="1">
      <c r="B273" s="87" ph="1"/>
      <c r="K273" s="87" ph="1"/>
    </row>
    <row r="274" spans="2:15" ht="20.100000000000001" customHeight="1">
      <c r="B274" s="87" ph="1"/>
      <c r="K274" s="87" ph="1"/>
    </row>
    <row r="275" spans="2:15" ht="20.100000000000001" customHeight="1">
      <c r="B275" s="87" ph="1"/>
      <c r="K275" s="87" ph="1"/>
    </row>
    <row r="277" spans="2:15" ht="20.100000000000001" customHeight="1">
      <c r="B277" s="87" ph="1"/>
      <c r="K277"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3" spans="2:15" ht="20.100000000000001" customHeight="1">
      <c r="B283" s="87" ph="1"/>
      <c r="K283"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1" ht="20.100000000000001" customHeight="1">
      <c r="B289" s="87" ph="1"/>
      <c r="K289" s="87" ph="1"/>
    </row>
    <row r="290" spans="2:11" ht="20.100000000000001" customHeight="1">
      <c r="B290" s="87" ph="1"/>
      <c r="K290" s="87" ph="1"/>
    </row>
    <row r="292" spans="2:11" ht="20.100000000000001" customHeight="1">
      <c r="B292" s="87" ph="1"/>
      <c r="K292" s="87" ph="1"/>
    </row>
    <row r="294" spans="2:11" ht="20.100000000000001" customHeight="1">
      <c r="B294" s="87" ph="1"/>
      <c r="K294" s="87" ph="1"/>
    </row>
    <row r="295" spans="2:11" ht="20.100000000000001" customHeight="1">
      <c r="B295" s="87" ph="1"/>
      <c r="K295" s="87" ph="1"/>
    </row>
    <row r="296" spans="2:11" ht="20.100000000000001" customHeight="1">
      <c r="B296" s="87" ph="1"/>
      <c r="K296" s="87" ph="1"/>
    </row>
    <row r="297" spans="2:11" ht="20.100000000000001" customHeight="1">
      <c r="B297" s="87" ph="1"/>
      <c r="K297" s="87" ph="1"/>
    </row>
    <row r="298" spans="2:11" ht="20.100000000000001" customHeight="1">
      <c r="B298" s="87" ph="1"/>
      <c r="K298" s="87" ph="1"/>
    </row>
    <row r="299" spans="2:11" ht="20.100000000000001" customHeight="1">
      <c r="B299" s="87" ph="1"/>
      <c r="K299" s="87" ph="1"/>
    </row>
    <row r="301" spans="2:11" ht="20.100000000000001" customHeight="1">
      <c r="B301" s="87" ph="1"/>
      <c r="K301" s="87" ph="1"/>
    </row>
    <row r="303" spans="2:11" ht="20.100000000000001" customHeight="1">
      <c r="B303" s="87" ph="1"/>
      <c r="K303" s="87" ph="1"/>
    </row>
    <row r="304" spans="2:11" ht="20.100000000000001" customHeight="1">
      <c r="B304" s="87" ph="1"/>
      <c r="K304" s="87" ph="1"/>
    </row>
    <row r="305" spans="2:15" ht="20.100000000000001" customHeight="1">
      <c r="B305" s="87" ph="1"/>
      <c r="K305" s="87" ph="1"/>
    </row>
    <row r="306" spans="2:15" ht="20.100000000000001" customHeight="1">
      <c r="B306" s="87" ph="1"/>
      <c r="K306" s="87" ph="1"/>
    </row>
    <row r="307" spans="2:15" ht="20.100000000000001" customHeight="1">
      <c r="B307" s="87" ph="1"/>
      <c r="K307" s="87" ph="1"/>
    </row>
    <row r="309" spans="2:15" ht="20.100000000000001" customHeight="1">
      <c r="B309" s="87" ph="1"/>
      <c r="K309" s="87" ph="1"/>
    </row>
    <row r="310" spans="2:15" ht="20.100000000000001" customHeight="1">
      <c r="B310" s="87" ph="1"/>
      <c r="K310" s="87" ph="1"/>
    </row>
    <row r="311" spans="2:15" ht="20.100000000000001" customHeight="1">
      <c r="B311" s="87" ph="1"/>
      <c r="K311" s="87" ph="1"/>
    </row>
    <row r="313" spans="2:15" ht="20.100000000000001" customHeight="1">
      <c r="B313" s="87" ph="1"/>
      <c r="F313" s="87" ph="1"/>
      <c r="K313" s="87" ph="1"/>
      <c r="O313" s="87" ph="1"/>
    </row>
    <row r="315" spans="2:15" ht="20.100000000000001" customHeight="1">
      <c r="B315" s="87" ph="1"/>
      <c r="K315" s="87" ph="1"/>
    </row>
    <row r="316" spans="2:15" ht="20.100000000000001" customHeight="1">
      <c r="B316" s="87" ph="1"/>
      <c r="K316" s="87" ph="1"/>
    </row>
    <row r="317" spans="2:15" ht="20.100000000000001" customHeight="1">
      <c r="B317" s="87" ph="1"/>
      <c r="K317" s="87" ph="1"/>
    </row>
    <row r="319" spans="2:15" ht="20.100000000000001" customHeight="1">
      <c r="B319" s="87" ph="1"/>
      <c r="K319" s="87" ph="1"/>
    </row>
    <row r="321" spans="2:15" ht="20.100000000000001" customHeight="1">
      <c r="B321" s="87" ph="1"/>
      <c r="K321" s="87" ph="1"/>
    </row>
    <row r="322" spans="2:15" ht="20.100000000000001" customHeight="1">
      <c r="B322" s="87" ph="1"/>
      <c r="K322" s="87" ph="1"/>
    </row>
    <row r="323" spans="2:15" ht="20.100000000000001" customHeight="1">
      <c r="B323" s="87" ph="1"/>
      <c r="K323" s="87" ph="1"/>
    </row>
    <row r="325" spans="2:15" ht="20.100000000000001" customHeight="1">
      <c r="B325" s="87" ph="1"/>
      <c r="F325" s="87" ph="1"/>
      <c r="K325" s="87" ph="1"/>
      <c r="O325" s="87" ph="1"/>
    </row>
    <row r="327" spans="2:15" ht="20.100000000000001" customHeight="1">
      <c r="B327" s="87" ph="1"/>
      <c r="K327" s="87" ph="1"/>
    </row>
    <row r="328" spans="2:15" ht="20.100000000000001" customHeight="1">
      <c r="B328" s="87" ph="1"/>
      <c r="K328" s="87" ph="1"/>
    </row>
    <row r="329" spans="2:15" ht="20.100000000000001" customHeight="1">
      <c r="B329" s="87" ph="1"/>
      <c r="K329" s="87" ph="1"/>
    </row>
    <row r="331" spans="2:15" ht="20.100000000000001" customHeight="1">
      <c r="B331" s="87" ph="1"/>
      <c r="K331" s="87" ph="1"/>
    </row>
    <row r="333" spans="2:15" ht="20.100000000000001" customHeight="1">
      <c r="B333" s="87" ph="1"/>
      <c r="K333" s="87" ph="1"/>
    </row>
    <row r="334" spans="2:15" ht="20.100000000000001" customHeight="1">
      <c r="B334" s="87" ph="1"/>
      <c r="K334" s="87" ph="1"/>
    </row>
    <row r="336" spans="2:15" ht="20.100000000000001" customHeight="1">
      <c r="B336" s="87" ph="1"/>
      <c r="K336" s="87" ph="1"/>
    </row>
    <row r="337" spans="2:15" ht="20.100000000000001" customHeight="1">
      <c r="B337" s="87" ph="1"/>
      <c r="K337" s="87" ph="1"/>
    </row>
    <row r="339" spans="2:15" ht="20.100000000000001" customHeight="1">
      <c r="B339" s="87" ph="1"/>
      <c r="K339" s="87" ph="1"/>
    </row>
    <row r="340" spans="2:15" ht="20.100000000000001" customHeight="1">
      <c r="B340" s="87" ph="1"/>
      <c r="K340" s="87" ph="1"/>
    </row>
    <row r="341" spans="2:15" ht="20.100000000000001" customHeight="1">
      <c r="B341" s="87" ph="1"/>
      <c r="K341" s="87" ph="1"/>
    </row>
    <row r="343" spans="2:15" ht="20.100000000000001" customHeight="1">
      <c r="B343" s="87" ph="1"/>
      <c r="F343" s="87" ph="1"/>
      <c r="K343" s="87" ph="1"/>
      <c r="O343" s="87" ph="1"/>
    </row>
    <row r="345" spans="2:15" ht="20.100000000000001" customHeight="1">
      <c r="B345" s="87" ph="1"/>
      <c r="K345" s="87" ph="1"/>
    </row>
    <row r="346" spans="2:15" ht="20.100000000000001" customHeight="1">
      <c r="B346" s="87" ph="1"/>
      <c r="K346" s="87" ph="1"/>
    </row>
    <row r="347" spans="2:15" ht="20.100000000000001" customHeight="1">
      <c r="B347" s="87" ph="1"/>
      <c r="K347" s="87" ph="1"/>
    </row>
    <row r="349" spans="2:15" ht="20.100000000000001" customHeight="1">
      <c r="B349" s="87" ph="1"/>
      <c r="K349" s="87" ph="1"/>
    </row>
    <row r="351" spans="2:15" ht="20.100000000000001" customHeight="1">
      <c r="B351" s="87" ph="1"/>
      <c r="K351" s="87" ph="1"/>
    </row>
    <row r="352" spans="2:15" ht="20.100000000000001" customHeight="1">
      <c r="B352" s="87" ph="1"/>
      <c r="K352" s="87" ph="1"/>
    </row>
    <row r="354" spans="2:15" ht="20.100000000000001" customHeight="1">
      <c r="B354" s="87" ph="1"/>
      <c r="K354" s="87" ph="1"/>
    </row>
    <row r="355" spans="2:15" ht="20.100000000000001" customHeight="1">
      <c r="B355" s="87" ph="1"/>
      <c r="K355" s="87" ph="1"/>
    </row>
    <row r="356" spans="2:15" ht="20.100000000000001" customHeight="1">
      <c r="B356" s="87" ph="1"/>
      <c r="K356" s="87" ph="1"/>
    </row>
    <row r="358" spans="2:15" ht="20.100000000000001" customHeight="1">
      <c r="B358" s="87" ph="1"/>
      <c r="F358" s="87" ph="1"/>
      <c r="K358" s="87" ph="1"/>
      <c r="O358" s="87" ph="1"/>
    </row>
    <row r="360" spans="2:15" ht="20.100000000000001" customHeight="1">
      <c r="B360" s="87" ph="1"/>
      <c r="K360" s="87" ph="1"/>
    </row>
    <row r="361" spans="2:15" ht="20.100000000000001" customHeight="1">
      <c r="B361" s="87" ph="1"/>
      <c r="K361" s="87" ph="1"/>
    </row>
    <row r="362" spans="2:15" ht="20.100000000000001" customHeight="1">
      <c r="B362" s="87" ph="1"/>
      <c r="K362" s="87" ph="1"/>
    </row>
    <row r="364" spans="2:15" ht="20.100000000000001" customHeight="1">
      <c r="B364" s="87" ph="1"/>
      <c r="K364"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69" spans="2:11" ht="20.100000000000001" customHeight="1">
      <c r="B369" s="87" ph="1"/>
      <c r="K369" s="87" ph="1"/>
    </row>
    <row r="370" spans="2:11" ht="20.100000000000001" customHeight="1">
      <c r="B370" s="87" ph="1"/>
      <c r="K370" s="87" ph="1"/>
    </row>
    <row r="371" spans="2:11" ht="20.100000000000001" customHeight="1">
      <c r="B371" s="87" ph="1"/>
      <c r="K371" s="87" ph="1"/>
    </row>
    <row r="373" spans="2:11" ht="20.100000000000001" customHeight="1">
      <c r="B373" s="87" ph="1"/>
      <c r="K373" s="87" ph="1"/>
    </row>
    <row r="375" spans="2:11" ht="20.100000000000001" customHeight="1">
      <c r="B375" s="87" ph="1"/>
      <c r="K375" s="87" ph="1"/>
    </row>
    <row r="376" spans="2:11" ht="20.100000000000001" customHeight="1">
      <c r="B376" s="87" ph="1"/>
      <c r="K376" s="87" ph="1"/>
    </row>
    <row r="377" spans="2:11" ht="20.100000000000001" customHeight="1">
      <c r="B377" s="87" ph="1"/>
      <c r="K377" s="87" ph="1"/>
    </row>
    <row r="378" spans="2:11" ht="20.100000000000001" customHeight="1">
      <c r="B378" s="87" ph="1"/>
      <c r="K378" s="87" ph="1"/>
    </row>
    <row r="379" spans="2:11" ht="20.100000000000001" customHeight="1">
      <c r="B379" s="87" ph="1"/>
      <c r="K379" s="87" ph="1"/>
    </row>
  </sheetData>
  <sheetProtection formatCells="0" formatColumns="0" formatRows="0"/>
  <mergeCells count="233">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H2:H3"/>
    <mergeCell ref="C3:G3"/>
    <mergeCell ref="C12:E12"/>
    <mergeCell ref="G12:H12"/>
    <mergeCell ref="C26:E26"/>
    <mergeCell ref="G26:H26"/>
    <mergeCell ref="G42:H42"/>
    <mergeCell ref="G30:H30"/>
    <mergeCell ref="D30:E30"/>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pageSetUpPr fitToPage="1"/>
  </sheetPr>
  <dimension ref="B1:W21"/>
  <sheetViews>
    <sheetView showZeros="0" view="pageBreakPreview" zoomScale="75" zoomScaleNormal="100" zoomScaleSheetLayoutView="75" workbookViewId="0">
      <selection activeCell="B2" sqref="B2"/>
    </sheetView>
  </sheetViews>
  <sheetFormatPr defaultRowHeight="13.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c r="B1" s="105" t="s">
        <v>550</v>
      </c>
    </row>
    <row r="2" spans="2:23" ht="17.25">
      <c r="B2" s="105"/>
    </row>
    <row r="3" spans="2:23" ht="21.75" customHeight="1">
      <c r="B3" s="595" t="s">
        <v>540</v>
      </c>
      <c r="C3" s="595"/>
      <c r="D3" s="595"/>
      <c r="E3" s="595"/>
      <c r="F3" s="595"/>
      <c r="G3" s="595"/>
      <c r="H3" s="595"/>
      <c r="I3" s="595"/>
      <c r="J3" s="261"/>
      <c r="K3" s="261"/>
      <c r="L3" s="261"/>
      <c r="M3" s="422" t="s">
        <v>0</v>
      </c>
      <c r="N3" s="423"/>
    </row>
    <row r="4" spans="2:23" ht="21.75" customHeight="1">
      <c r="B4" s="596" t="s">
        <v>539</v>
      </c>
      <c r="C4" s="596"/>
      <c r="D4" s="596"/>
      <c r="E4" s="596"/>
      <c r="F4" s="596"/>
      <c r="G4" s="596"/>
      <c r="H4" s="596"/>
      <c r="I4" s="596"/>
      <c r="J4" s="262"/>
      <c r="K4" s="262"/>
      <c r="L4" s="262"/>
      <c r="M4" s="420">
        <f>応募用紙1!O3</f>
        <v>0</v>
      </c>
      <c r="N4" s="421"/>
      <c r="P4" t="s">
        <v>525</v>
      </c>
    </row>
    <row r="5" spans="2:23" ht="19.5" customHeight="1">
      <c r="B5" t="str">
        <f>表紙!D8</f>
        <v>選択</v>
      </c>
      <c r="M5" s="420"/>
      <c r="N5" s="421"/>
      <c r="P5" s="593" t="str">
        <f>IF(P6="構成団体1",'応募用紙2 -3'!C5,"")</f>
        <v/>
      </c>
      <c r="Q5" s="594"/>
    </row>
    <row r="6" spans="2:23" ht="39.950000000000003" customHeight="1">
      <c r="B6" s="258"/>
      <c r="C6" s="259" t="str">
        <f>IF(表紙!D$8="・共同企業体での応募",選択肢!B35,IF(表紙!D$8="・連名での応募",選択肢!C35,IF(表紙!D$8="・単独企業・団体での応募",選択肢!D35,"")))</f>
        <v/>
      </c>
      <c r="D6" s="259" t="str">
        <f>IF(表紙!D$8="・共同企業体での応募",選択肢!B36,IF(表紙!D$8="・連名での応募",選択肢!C36,""))</f>
        <v/>
      </c>
      <c r="E6" s="259" t="str">
        <f>IF(表紙!D$8="・共同企業体での応募",選択肢!B37,IF(表紙!D$8="・連名での応募",選択肢!C37,""))</f>
        <v/>
      </c>
      <c r="F6" s="259" t="str">
        <f>IF(表紙!D$8="・共同企業体での応募",選択肢!B38,IF(表紙!D$8="・連名での応募",選択肢!C38,""))</f>
        <v/>
      </c>
      <c r="G6" s="259" t="str">
        <f>IF(表紙!D$8="・共同企業体での応募",選択肢!B39,IF(表紙!D$8="・連名での応募",選択肢!C39,""))</f>
        <v/>
      </c>
      <c r="H6" s="259" t="str">
        <f>IF(表紙!D$8="・共同企業体での応募",選択肢!B40,IF(表紙!D$8="・連名での応募",選択肢!C40,""))</f>
        <v/>
      </c>
      <c r="I6" s="259" t="str">
        <f>IF(表紙!D$8="・共同企業体での応募",選択肢!B41,IF(表紙!D$8="・連名での応募",選択肢!C41,""))</f>
        <v/>
      </c>
      <c r="J6" s="259" t="str">
        <f>IF(表紙!D$8="・共同企業体での応募",選択肢!B42,IF(表紙!D$8="・連名での応募",選択肢!C42,""))</f>
        <v/>
      </c>
      <c r="K6" s="259" t="str">
        <f>IF(表紙!D$8="・共同企業体での応募",選択肢!B43,IF(表紙!D$8="・連名での応募",選択肢!C43,""))</f>
        <v/>
      </c>
      <c r="L6" s="259" t="str">
        <f>IF(表紙!D$8="・共同企業体での応募",選択肢!B44,IF(表紙!D$8="・連名での応募",選択肢!C44,""))</f>
        <v/>
      </c>
      <c r="M6" s="259" t="str">
        <f>IF(表紙!D$8="・共同企業体での応募",選択肢!B45,IF(表紙!D$8="・連名での応募",選択肢!C45,""))</f>
        <v/>
      </c>
      <c r="N6" s="259" t="str">
        <f>IF(表紙!D$8="・共同企業体での応募",選択肢!B46,IF(表紙!D$8="・連名での応募",選択肢!C46,""))</f>
        <v/>
      </c>
      <c r="O6" s="255"/>
      <c r="P6" s="171" t="str">
        <f>IF(表紙!D$8="・共同企業体での応募",選択肢!B35,IF(表紙!D$8="・連名での応募",選択肢!C35,IF(表紙!D$8="・単独企業・団体での応募",選択肢!D35,"")))</f>
        <v/>
      </c>
      <c r="Q6" s="249" t="str">
        <f>IF(P6="構成団体1",'応募用紙2 -3'!C6,IF(P6="連名者1",'応募用紙2 -2'!C$5,IF(P6="応募者",'応募用紙2 -1'!C$5,"")))</f>
        <v/>
      </c>
      <c r="R6" s="254"/>
      <c r="W6" s="255"/>
    </row>
    <row r="7" spans="2:23" ht="39.950000000000003" customHeight="1">
      <c r="B7" s="171" t="s">
        <v>499</v>
      </c>
      <c r="C7" s="173"/>
      <c r="D7" s="173"/>
      <c r="E7" s="173"/>
      <c r="F7" s="173"/>
      <c r="G7" s="173"/>
      <c r="H7" s="173"/>
      <c r="I7" s="173"/>
      <c r="J7" s="173"/>
      <c r="K7" s="173"/>
      <c r="L7" s="173"/>
      <c r="M7" s="173"/>
      <c r="N7" s="173"/>
      <c r="O7" s="255"/>
      <c r="P7" s="171" t="str">
        <f>IF(表紙!D$8="・共同企業体での応募",選択肢!B36,IF(表紙!D$8="・連名での応募",選択肢!C36,IF(表紙!D$8="・単独企業・団体での応募",選択肢!D36,"")))</f>
        <v/>
      </c>
      <c r="Q7" s="249" t="str">
        <f>IF(P7="構成団体2",'応募用紙2 -3'!C7,IF(P7="連名者2",'応募用紙2 -2'!C6,IF(P7="応募者",'応募用紙2 -1'!C5,"")))</f>
        <v/>
      </c>
      <c r="W7" s="255"/>
    </row>
    <row r="8" spans="2:23" ht="39.950000000000003" customHeight="1">
      <c r="B8" s="171" t="s">
        <v>456</v>
      </c>
      <c r="C8" s="173"/>
      <c r="D8" s="173"/>
      <c r="E8" s="173"/>
      <c r="F8" s="173"/>
      <c r="G8" s="173"/>
      <c r="H8" s="173"/>
      <c r="I8" s="173"/>
      <c r="J8" s="173"/>
      <c r="K8" s="173"/>
      <c r="L8" s="173"/>
      <c r="M8" s="173"/>
      <c r="N8" s="173"/>
      <c r="P8" s="171" t="str">
        <f>IF(表紙!D$8="・共同企業体での応募",選択肢!B37,IF(表紙!D$8="・連名での応募",選択肢!C37,IF(表紙!D$8="・単独企業・団体での応募",選択肢!D37,"")))</f>
        <v/>
      </c>
      <c r="Q8" s="249" t="str">
        <f>IF(P8="構成団体3",'応募用紙2 -3'!C8,IF(P8="連名者3",'応募用紙2 -2'!C7,IF(P8="応募者",'応募用紙2 -1'!C6,"")))</f>
        <v/>
      </c>
      <c r="W8" s="255"/>
    </row>
    <row r="9" spans="2:23" ht="39.950000000000003" customHeight="1">
      <c r="B9" s="171" t="s">
        <v>457</v>
      </c>
      <c r="C9" s="173"/>
      <c r="D9" s="173"/>
      <c r="E9" s="173"/>
      <c r="F9" s="173"/>
      <c r="G9" s="173"/>
      <c r="H9" s="173"/>
      <c r="I9" s="173"/>
      <c r="J9" s="173"/>
      <c r="K9" s="173"/>
      <c r="L9" s="173"/>
      <c r="M9" s="173"/>
      <c r="N9" s="173"/>
      <c r="P9" s="171" t="str">
        <f>IF(表紙!D$8="・共同企業体での応募",選択肢!B38,IF(表紙!D$8="・連名での応募",選択肢!C38,IF(表紙!D$8="・単独企業・団体での応募",選択肢!D38,"")))</f>
        <v/>
      </c>
      <c r="Q9" s="249" t="str">
        <f>IF(P9="構成団体4",'応募用紙2 -3'!C57,IF(P9="連名者4",'応募用紙2 -2'!C8,IF(P9="応募者",'応募用紙2 -1'!C7,"")))</f>
        <v/>
      </c>
      <c r="W9" s="255"/>
    </row>
    <row r="10" spans="2:23" ht="39.950000000000003" customHeight="1">
      <c r="B10" s="171" t="s">
        <v>458</v>
      </c>
      <c r="C10" s="173"/>
      <c r="D10" s="173"/>
      <c r="E10" s="173"/>
      <c r="F10" s="173"/>
      <c r="G10" s="173"/>
      <c r="H10" s="173"/>
      <c r="I10" s="173"/>
      <c r="J10" s="173"/>
      <c r="K10" s="173"/>
      <c r="L10" s="173"/>
      <c r="M10" s="173"/>
      <c r="N10" s="173"/>
      <c r="P10" s="171" t="str">
        <f>IF(表紙!D$8="・共同企業体での応募",選択肢!B39,IF(表紙!D$8="・連名での応募",選択肢!C39,IF(表紙!D$8="・単独企業・団体での応募",選択肢!D39,"")))</f>
        <v/>
      </c>
      <c r="Q10" s="249" t="str">
        <f>IF(P10="構成団体5",'応募用紙2 -3'!C58,IF(P10="連名者5",'応募用紙2 -2'!C57,IF(P10="応募者",'応募用紙2 -1'!C8,"")))</f>
        <v/>
      </c>
      <c r="W10" s="255"/>
    </row>
    <row r="11" spans="2:23" ht="39.950000000000003" customHeight="1">
      <c r="B11" s="171" t="s">
        <v>459</v>
      </c>
      <c r="C11" s="173"/>
      <c r="D11" s="173"/>
      <c r="E11" s="173"/>
      <c r="F11" s="173"/>
      <c r="G11" s="173"/>
      <c r="H11" s="173"/>
      <c r="I11" s="173"/>
      <c r="J11" s="173"/>
      <c r="K11" s="173"/>
      <c r="L11" s="173"/>
      <c r="M11" s="173"/>
      <c r="N11" s="173"/>
      <c r="P11" s="171" t="str">
        <f>IF(表紙!D$8="・共同企業体での応募",選択肢!B40,IF(表紙!D$8="・連名での応募",選択肢!C40,IF(表紙!D$8="・単独企業・団体での応募",選択肢!D40,"")))</f>
        <v/>
      </c>
      <c r="Q11" s="249" t="str">
        <f>IF(P11="構成団体6",'応募用紙2 -3'!C59,IF(P11="連名者6",'応募用紙2 -2'!C58,IF(P11="応募者",'応募用紙2 -1'!C9,"")))</f>
        <v/>
      </c>
      <c r="W11" s="255"/>
    </row>
    <row r="12" spans="2:23" ht="39.950000000000003" customHeight="1">
      <c r="B12" s="171" t="s">
        <v>460</v>
      </c>
      <c r="C12" s="173"/>
      <c r="D12" s="173"/>
      <c r="E12" s="173"/>
      <c r="F12" s="173"/>
      <c r="G12" s="173"/>
      <c r="H12" s="173"/>
      <c r="I12" s="173"/>
      <c r="J12" s="173"/>
      <c r="K12" s="173"/>
      <c r="L12" s="173"/>
      <c r="M12" s="173"/>
      <c r="N12" s="173"/>
      <c r="P12" s="171" t="str">
        <f>IF(表紙!D$8="・共同企業体での応募",選択肢!B41,IF(表紙!D$8="・連名での応募",選択肢!C41,IF(表紙!D$8="・単独企業・団体での応募",選択肢!D41,"")))</f>
        <v/>
      </c>
      <c r="Q12" s="249" t="str">
        <f>IF(P12="構成団体7",'応募用紙2 -3'!C60,IF(P12="連名者7",'応募用紙2 -2'!C59,IF(P12="応募者",'応募用紙2 -1'!C10,"")))</f>
        <v/>
      </c>
      <c r="W12" s="255"/>
    </row>
    <row r="13" spans="2:23" ht="39.950000000000003" customHeight="1">
      <c r="B13" s="171" t="s">
        <v>461</v>
      </c>
      <c r="C13" s="173"/>
      <c r="D13" s="173"/>
      <c r="E13" s="173"/>
      <c r="F13" s="173"/>
      <c r="G13" s="173"/>
      <c r="H13" s="173"/>
      <c r="I13" s="173"/>
      <c r="J13" s="173"/>
      <c r="K13" s="173"/>
      <c r="L13" s="173"/>
      <c r="M13" s="173"/>
      <c r="N13" s="173"/>
      <c r="P13" s="171" t="str">
        <f>IF(表紙!D$8="・共同企業体での応募",選択肢!B42,IF(表紙!D$8="・連名での応募",選択肢!C42,IF(表紙!D$8="・単独企業・団体での応募",選択肢!D42,"")))</f>
        <v/>
      </c>
      <c r="Q13" s="249" t="str">
        <f>IF(P13="構成団体8",'応募用紙2 -3'!C105,IF(P13="連名者8",'応募用紙2 -2'!C60,IF(P13="応募者",'応募用紙2 -1'!C11,"")))</f>
        <v/>
      </c>
      <c r="W13" s="255"/>
    </row>
    <row r="14" spans="2:23" ht="39.950000000000003" customHeight="1">
      <c r="B14" s="171" t="s">
        <v>462</v>
      </c>
      <c r="C14" s="173"/>
      <c r="D14" s="173"/>
      <c r="E14" s="173"/>
      <c r="F14" s="173"/>
      <c r="G14" s="173"/>
      <c r="H14" s="173"/>
      <c r="I14" s="173"/>
      <c r="J14" s="173"/>
      <c r="K14" s="173"/>
      <c r="L14" s="173"/>
      <c r="M14" s="173"/>
      <c r="N14" s="173"/>
      <c r="P14" s="171" t="str">
        <f>IF(表紙!D$8="・共同企業体での応募",選択肢!B43,IF(表紙!D$8="・連名での応募",選択肢!C43,IF(表紙!D$8="・単独企業・団体での応募",選択肢!D43,"")))</f>
        <v/>
      </c>
      <c r="Q14" s="249" t="str">
        <f>IF(P14="構成団体9",'応募用紙2 -3'!C106,IF(P14="連名者9",'応募用紙2 -2'!C105,IF(P14="応募者",'応募用紙2 -1'!C12,"")))</f>
        <v/>
      </c>
      <c r="W14" s="255"/>
    </row>
    <row r="15" spans="2:23" ht="39.950000000000003" customHeight="1">
      <c r="B15" s="171" t="s">
        <v>463</v>
      </c>
      <c r="C15" s="173"/>
      <c r="D15" s="173"/>
      <c r="E15" s="173"/>
      <c r="F15" s="173"/>
      <c r="G15" s="173"/>
      <c r="H15" s="173"/>
      <c r="I15" s="173"/>
      <c r="J15" s="173"/>
      <c r="K15" s="173"/>
      <c r="L15" s="173"/>
      <c r="M15" s="173"/>
      <c r="N15" s="173"/>
      <c r="P15" s="171" t="str">
        <f>IF(表紙!D$8="・共同企業体での応募",選択肢!B44,IF(表紙!D$8="・連名での応募",選択肢!C44,IF(表紙!D$8="・単独企業・団体での応募",選択肢!D44,"")))</f>
        <v/>
      </c>
      <c r="Q15" s="249" t="str">
        <f>IF(P15="構成団体10",'応募用紙2 -3'!C107,IF(P15="連名者10",'応募用紙2 -2'!C106,IF(P15="応募者",'応募用紙2 -1'!C13,"")))</f>
        <v/>
      </c>
      <c r="W15" s="255"/>
    </row>
    <row r="16" spans="2:23" ht="39.950000000000003" customHeight="1">
      <c r="B16" s="171" t="s">
        <v>464</v>
      </c>
      <c r="C16" s="173"/>
      <c r="D16" s="173"/>
      <c r="E16" s="173"/>
      <c r="F16" s="173"/>
      <c r="G16" s="173"/>
      <c r="H16" s="173"/>
      <c r="I16" s="173"/>
      <c r="J16" s="173"/>
      <c r="K16" s="173"/>
      <c r="L16" s="173"/>
      <c r="M16" s="173"/>
      <c r="N16" s="173"/>
      <c r="P16" s="171" t="str">
        <f>IF(表紙!D$8="・共同企業体での応募",選択肢!B45,IF(表紙!D$8="・連名での応募",選択肢!C45,IF(表紙!D$8="・単独企業・団体での応募",選択肢!D45,"")))</f>
        <v/>
      </c>
      <c r="Q16" s="249" t="str">
        <f>IF(P16="構成団体11",'応募用紙2 -3'!C108,IF(P16="連名者11",'応募用紙2 -2'!C107,IF(P16="応募者",'応募用紙2 -1'!C14,"")))</f>
        <v/>
      </c>
      <c r="W16" s="255"/>
    </row>
    <row r="17" spans="3:23" ht="39.950000000000003" customHeight="1">
      <c r="P17" s="171" t="str">
        <f>IF(表紙!D$8="・共同企業体での応募",選択肢!B46,IF(表紙!D$8="・連名での応募",選択肢!C46,IF(表紙!D$8="・単独企業・団体での応募",選択肢!D46,"")))</f>
        <v/>
      </c>
      <c r="Q17" s="249" t="str">
        <f>IF(P17="構成団体2",'応募用紙2 -3'!C17,IF(P17="連名者12",'応募用紙2 -2'!C108,IF(P17="応募者",'応募用紙2 -1'!C15,"")))</f>
        <v/>
      </c>
      <c r="W17" s="255"/>
    </row>
    <row r="19" spans="3:23">
      <c r="C19" s="255"/>
    </row>
    <row r="20" spans="3:23">
      <c r="C20" s="255"/>
    </row>
    <row r="21" spans="3:23">
      <c r="C21" s="255"/>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DAE3-9B20-494D-A6A9-8D31A811D413}">
  <sheetPr>
    <tabColor rgb="FFE6FFCD"/>
  </sheetPr>
  <dimension ref="A1:M81"/>
  <sheetViews>
    <sheetView showZeros="0" view="pageBreakPreview" topLeftCell="A24" zoomScaleNormal="100" zoomScaleSheetLayoutView="100" workbookViewId="0">
      <selection activeCell="K43" sqref="K43"/>
    </sheetView>
  </sheetViews>
  <sheetFormatPr defaultColWidth="8.875" defaultRowHeight="13.5"/>
  <cols>
    <col min="1" max="1" width="3.75" customWidth="1"/>
    <col min="2" max="2" width="17.5" customWidth="1"/>
    <col min="3" max="3" width="16.625" customWidth="1"/>
    <col min="4" max="4" width="8.625" customWidth="1"/>
    <col min="5" max="7" width="10.625" customWidth="1"/>
    <col min="8" max="9" width="16.625" customWidth="1"/>
    <col min="10" max="10" width="3.875" customWidth="1"/>
    <col min="12" max="13" width="18.625" customWidth="1"/>
  </cols>
  <sheetData>
    <row r="1" spans="1:10" ht="24.6" customHeight="1">
      <c r="A1" s="62" t="s">
        <v>551</v>
      </c>
      <c r="B1" s="62"/>
      <c r="C1" s="63"/>
      <c r="D1" s="63"/>
      <c r="E1" s="63"/>
      <c r="F1" s="63"/>
      <c r="G1" s="63"/>
      <c r="I1" s="688" t="s">
        <v>92</v>
      </c>
      <c r="J1" s="688"/>
    </row>
    <row r="2" spans="1:10" ht="24.6" customHeight="1">
      <c r="A2" s="22" t="str">
        <f>応募用紙1!A3</f>
        <v>令和8年度　第42回都市公園等コンクール　『④管理運営部門』</v>
      </c>
      <c r="B2" s="22"/>
      <c r="C2" s="22"/>
      <c r="D2" s="22"/>
      <c r="E2" s="22"/>
      <c r="F2" s="22"/>
      <c r="G2" s="22"/>
      <c r="H2" s="59"/>
      <c r="I2" s="597" t="s">
        <v>0</v>
      </c>
      <c r="J2" s="598"/>
    </row>
    <row r="3" spans="1:10" ht="24.6" customHeight="1">
      <c r="A3" s="689" t="s">
        <v>43</v>
      </c>
      <c r="B3" s="689"/>
      <c r="C3" s="689"/>
      <c r="D3" s="689"/>
      <c r="E3" s="689"/>
      <c r="F3" s="689"/>
      <c r="G3" s="689"/>
      <c r="H3" s="689"/>
      <c r="I3" s="600">
        <f>応募用紙1!O3</f>
        <v>0</v>
      </c>
      <c r="J3" s="601"/>
    </row>
    <row r="4" spans="1:10" ht="24.6" customHeight="1">
      <c r="A4" s="669" t="str">
        <f>"応募団体："&amp;表紙!D12</f>
        <v>応募団体：</v>
      </c>
      <c r="B4" s="669"/>
      <c r="C4" s="669"/>
      <c r="D4" s="669"/>
      <c r="E4" s="669"/>
      <c r="F4" s="669"/>
      <c r="G4" s="669"/>
      <c r="H4" s="669"/>
      <c r="I4" s="600"/>
      <c r="J4" s="601"/>
    </row>
    <row r="5" spans="1:10" ht="21.6" customHeight="1">
      <c r="A5" s="690" t="str">
        <f>"作品名："&amp;表紙!D9</f>
        <v>作品名：(20字程度）</v>
      </c>
      <c r="B5" s="690"/>
      <c r="C5" s="690"/>
      <c r="D5" s="690"/>
      <c r="E5" s="690"/>
      <c r="F5" s="690"/>
      <c r="G5" s="690"/>
      <c r="H5" s="690"/>
      <c r="I5" s="600"/>
      <c r="J5" s="601"/>
    </row>
    <row r="6" spans="1:10" ht="12.75" customHeight="1">
      <c r="A6" s="691"/>
      <c r="B6" s="692"/>
      <c r="C6" s="693"/>
      <c r="D6" s="693"/>
      <c r="E6" s="694"/>
      <c r="F6" s="695"/>
      <c r="G6" s="683"/>
      <c r="H6" s="683"/>
      <c r="I6" s="683"/>
      <c r="J6" s="696"/>
    </row>
    <row r="7" spans="1:10" ht="13.15" customHeight="1">
      <c r="A7" s="697" t="s">
        <v>297</v>
      </c>
      <c r="B7" s="698"/>
      <c r="C7" s="699"/>
      <c r="D7" s="699"/>
      <c r="E7" s="700"/>
      <c r="F7" s="701"/>
      <c r="G7" s="702"/>
      <c r="H7" s="702"/>
      <c r="I7" s="702"/>
      <c r="J7" s="703"/>
    </row>
    <row r="8" spans="1:10" ht="13.15" customHeight="1">
      <c r="A8" s="704"/>
      <c r="B8" s="705"/>
      <c r="C8" s="617"/>
      <c r="D8" s="617"/>
      <c r="E8" s="617"/>
      <c r="F8" s="617"/>
      <c r="G8" s="617"/>
      <c r="H8" s="617"/>
      <c r="I8" s="617"/>
      <c r="J8" s="618"/>
    </row>
    <row r="9" spans="1:10" ht="13.15" customHeight="1">
      <c r="A9" s="287" t="s">
        <v>104</v>
      </c>
      <c r="B9" s="238"/>
      <c r="J9" s="65"/>
    </row>
    <row r="10" spans="1:10" ht="13.15" customHeight="1">
      <c r="A10" s="64" t="s">
        <v>105</v>
      </c>
      <c r="B10" s="239"/>
      <c r="J10" s="65"/>
    </row>
    <row r="11" spans="1:10" s="31" customFormat="1" ht="13.15" customHeight="1">
      <c r="A11" s="64" t="s">
        <v>96</v>
      </c>
      <c r="B11" s="239"/>
      <c r="C11"/>
      <c r="D11"/>
      <c r="E11"/>
      <c r="F11"/>
      <c r="G11"/>
      <c r="H11"/>
      <c r="I11"/>
      <c r="J11" s="65"/>
    </row>
    <row r="12" spans="1:10" s="31" customFormat="1" ht="13.15" customHeight="1">
      <c r="A12" s="616" t="s">
        <v>449</v>
      </c>
      <c r="B12" s="617"/>
      <c r="C12" s="617"/>
      <c r="D12" s="617"/>
      <c r="E12" s="617"/>
      <c r="F12" s="617"/>
      <c r="G12" s="617"/>
      <c r="H12" s="617"/>
      <c r="I12" s="617"/>
      <c r="J12" s="618"/>
    </row>
    <row r="13" spans="1:10" s="31" customFormat="1" ht="20.100000000000001" customHeight="1">
      <c r="A13" s="205"/>
      <c r="B13" s="229" t="s">
        <v>95</v>
      </c>
      <c r="C13" s="685" t="str">
        <f>応募用紙1!C5</f>
        <v>（フリガナ）</v>
      </c>
      <c r="D13" s="686"/>
      <c r="E13" s="686"/>
      <c r="F13" s="686"/>
      <c r="G13" s="686"/>
      <c r="H13" s="686"/>
      <c r="I13" s="687"/>
      <c r="J13" s="191"/>
    </row>
    <row r="14" spans="1:10" s="31" customFormat="1" ht="20.100000000000001" customHeight="1">
      <c r="A14" s="206"/>
      <c r="B14" s="243" t="s">
        <v>94</v>
      </c>
      <c r="C14" s="685" t="str">
        <f>応募用紙1!C6</f>
        <v>(20字程度）</v>
      </c>
      <c r="D14" s="686"/>
      <c r="E14" s="686"/>
      <c r="F14" s="686"/>
      <c r="G14" s="686"/>
      <c r="H14" s="686"/>
      <c r="I14" s="687"/>
      <c r="J14" s="191"/>
    </row>
    <row r="15" spans="1:10" s="31" customFormat="1" ht="20.100000000000001" customHeight="1">
      <c r="A15" s="207"/>
      <c r="B15" s="245" t="s">
        <v>398</v>
      </c>
      <c r="C15" s="303" t="str">
        <f>応募用紙1!D26</f>
        <v>選択</v>
      </c>
      <c r="D15" s="684">
        <f>応募用紙1!H26</f>
        <v>0</v>
      </c>
      <c r="E15" s="684"/>
      <c r="F15" s="684">
        <f>応募用紙1!J26</f>
        <v>0</v>
      </c>
      <c r="G15" s="684"/>
      <c r="H15" s="304">
        <f>応募用紙1!L26</f>
        <v>0</v>
      </c>
      <c r="I15" s="305">
        <f>応募用紙1!N26</f>
        <v>0</v>
      </c>
      <c r="J15" s="191"/>
    </row>
    <row r="16" spans="1:10" s="31" customFormat="1" ht="20.100000000000001" customHeight="1">
      <c r="A16" s="207"/>
      <c r="B16" s="207"/>
      <c r="C16" s="306">
        <f>応募用紙1!P26</f>
        <v>0</v>
      </c>
      <c r="D16" s="670">
        <f>応募用紙1!D27</f>
        <v>0</v>
      </c>
      <c r="E16" s="670"/>
      <c r="F16" s="670">
        <f>応募用紙1!H27</f>
        <v>0</v>
      </c>
      <c r="G16" s="670"/>
      <c r="H16" s="280">
        <f>応募用紙1!J27</f>
        <v>0</v>
      </c>
      <c r="I16" s="281">
        <f>応募用紙1!L27</f>
        <v>0</v>
      </c>
      <c r="J16" s="191">
        <v>0</v>
      </c>
    </row>
    <row r="17" spans="1:13" s="31" customFormat="1" ht="20.100000000000001" customHeight="1">
      <c r="A17" s="207"/>
      <c r="B17" s="207"/>
      <c r="C17" s="306">
        <f>応募用紙1!N27</f>
        <v>0</v>
      </c>
      <c r="D17" s="670">
        <f>応募用紙1!P27</f>
        <v>0</v>
      </c>
      <c r="E17" s="670"/>
      <c r="F17" s="670">
        <f>応募用紙1!D28</f>
        <v>0</v>
      </c>
      <c r="G17" s="670"/>
      <c r="H17" s="280">
        <f>応募用紙1!H28</f>
        <v>0</v>
      </c>
      <c r="I17" s="281">
        <f>応募用紙1!J28</f>
        <v>0</v>
      </c>
      <c r="J17" s="191">
        <v>0</v>
      </c>
    </row>
    <row r="18" spans="1:13" s="31" customFormat="1" ht="20.100000000000001" customHeight="1">
      <c r="A18" s="207"/>
      <c r="B18" s="246" t="s">
        <v>345</v>
      </c>
      <c r="C18" s="672">
        <v>0</v>
      </c>
      <c r="D18" s="673"/>
      <c r="E18" s="673"/>
      <c r="F18" s="673"/>
      <c r="G18" s="673"/>
      <c r="H18" s="673"/>
      <c r="I18" s="674"/>
      <c r="J18" s="234"/>
    </row>
    <row r="19" spans="1:13" s="31" customFormat="1" ht="20.100000000000001" customHeight="1">
      <c r="A19" s="208"/>
      <c r="B19" s="244" t="s">
        <v>171</v>
      </c>
      <c r="C19" s="675" t="str">
        <f>応募用紙1!C7</f>
        <v>　面積(延長)：約　　ha　(　　　　　ｍ)　 注：面積又は延長のどちらかを記載</v>
      </c>
      <c r="D19" s="676"/>
      <c r="E19" s="676"/>
      <c r="F19" s="676"/>
      <c r="G19" s="676"/>
      <c r="H19" s="676"/>
      <c r="I19" s="677"/>
      <c r="J19" s="288"/>
      <c r="L19"/>
    </row>
    <row r="20" spans="1:13" s="31" customFormat="1" ht="20.100000000000001" customHeight="1">
      <c r="A20" s="206"/>
      <c r="B20" s="294" t="s">
        <v>168</v>
      </c>
      <c r="C20" s="678" t="str">
        <f>応募用紙1!C9&amp;応募用紙1!H9&amp;応募用紙1!I9&amp;応募用紙1!J9&amp;応募用紙1!L9</f>
        <v>対象公園（施設）の：選択／　管理内容：選択</v>
      </c>
      <c r="D20" s="679"/>
      <c r="E20" s="679"/>
      <c r="F20" s="679"/>
      <c r="G20" s="679"/>
      <c r="H20" s="679"/>
      <c r="I20" s="307"/>
      <c r="J20" s="191"/>
    </row>
    <row r="21" spans="1:13" s="31" customFormat="1" ht="20.100000000000001" customHeight="1">
      <c r="A21" s="209"/>
      <c r="B21" s="295" t="s">
        <v>594</v>
      </c>
      <c r="C21" s="680">
        <f>応募用紙1!E10</f>
        <v>0</v>
      </c>
      <c r="D21" s="681"/>
      <c r="E21" s="681"/>
      <c r="F21" s="681"/>
      <c r="G21" s="681"/>
      <c r="H21" s="681"/>
      <c r="I21" s="682"/>
      <c r="J21" s="191"/>
      <c r="K21" s="286"/>
      <c r="L21"/>
      <c r="M21"/>
    </row>
    <row r="22" spans="1:13" s="31" customFormat="1" ht="20.100000000000001" customHeight="1">
      <c r="A22" s="55"/>
      <c r="B22" s="683"/>
      <c r="C22" s="683"/>
      <c r="D22" s="683"/>
      <c r="E22" s="683"/>
      <c r="F22" s="683"/>
      <c r="G22" s="683"/>
      <c r="H22" s="683"/>
      <c r="I22" s="683"/>
      <c r="J22" s="235"/>
    </row>
    <row r="23" spans="1:13" s="31" customFormat="1" ht="20.100000000000001" customHeight="1">
      <c r="A23" s="616" t="s">
        <v>595</v>
      </c>
      <c r="B23" s="617"/>
      <c r="C23" s="617"/>
      <c r="D23" s="617"/>
      <c r="E23" s="617"/>
      <c r="F23" s="617"/>
      <c r="G23" s="617"/>
      <c r="H23" s="617"/>
      <c r="I23" s="617"/>
      <c r="J23" s="618"/>
    </row>
    <row r="24" spans="1:13" s="31" customFormat="1" ht="20.100000000000001" customHeight="1">
      <c r="A24" s="210"/>
      <c r="B24" s="240" t="s">
        <v>596</v>
      </c>
      <c r="C24" s="670" t="str">
        <f>応募用紙1!C8</f>
        <v>（西暦）    年  月</v>
      </c>
      <c r="D24" s="670"/>
      <c r="E24" s="670"/>
      <c r="F24" s="670"/>
      <c r="G24" s="670"/>
      <c r="H24" s="670"/>
      <c r="I24" s="670"/>
      <c r="J24" s="191"/>
    </row>
    <row r="25" spans="1:13" s="31" customFormat="1" ht="20.100000000000001" customHeight="1">
      <c r="A25" s="210"/>
      <c r="B25" s="240" t="s">
        <v>597</v>
      </c>
      <c r="C25" s="671" t="str">
        <f>応募用紙1!L11</f>
        <v>（西暦）    年  月～    年  月</v>
      </c>
      <c r="D25" s="670"/>
      <c r="E25" s="670"/>
      <c r="F25" s="670"/>
      <c r="G25" s="670"/>
      <c r="H25" s="670"/>
      <c r="I25" s="670"/>
      <c r="J25" s="191"/>
    </row>
    <row r="26" spans="1:13" s="31" customFormat="1" ht="20.100000000000001" customHeight="1">
      <c r="A26" s="55"/>
      <c r="B26" s="289"/>
      <c r="C26" s="56"/>
      <c r="D26" s="56"/>
      <c r="E26" s="56"/>
      <c r="F26" s="56"/>
      <c r="G26" s="56"/>
      <c r="H26" s="56"/>
      <c r="I26" s="56"/>
      <c r="J26" s="57"/>
    </row>
    <row r="27" spans="1:13" s="31" customFormat="1" ht="20.100000000000001" customHeight="1">
      <c r="A27" s="48" t="s">
        <v>601</v>
      </c>
      <c r="B27" s="241"/>
      <c r="C27" s="56"/>
      <c r="D27" s="56"/>
      <c r="E27" s="56"/>
      <c r="F27" s="56"/>
      <c r="G27" s="56"/>
      <c r="H27" s="56"/>
      <c r="I27" s="56"/>
      <c r="J27" s="57"/>
    </row>
    <row r="28" spans="1:13" s="31" customFormat="1" ht="20.100000000000001" customHeight="1">
      <c r="A28" s="210"/>
      <c r="B28" s="240" t="s">
        <v>602</v>
      </c>
      <c r="C28" s="250" t="s">
        <v>603</v>
      </c>
      <c r="D28" s="617"/>
      <c r="E28" s="617"/>
      <c r="F28" s="617"/>
      <c r="G28" s="617"/>
      <c r="H28" s="617"/>
      <c r="I28" s="617"/>
      <c r="J28" s="57"/>
    </row>
    <row r="29" spans="1:13" s="31" customFormat="1" ht="20.100000000000001" customHeight="1">
      <c r="A29" s="55"/>
      <c r="B29" s="56"/>
      <c r="D29" s="56"/>
      <c r="E29" s="56"/>
      <c r="F29" s="56"/>
      <c r="G29" s="56"/>
      <c r="H29" s="56"/>
      <c r="I29" s="56"/>
      <c r="J29" s="57"/>
    </row>
    <row r="30" spans="1:13" s="31" customFormat="1" ht="20.100000000000001" customHeight="1">
      <c r="A30" s="55"/>
      <c r="B30" s="669" t="s">
        <v>626</v>
      </c>
      <c r="C30" s="669"/>
      <c r="D30" s="669"/>
      <c r="E30" s="669"/>
      <c r="F30" s="669"/>
      <c r="G30" s="669"/>
      <c r="H30" s="669"/>
      <c r="I30" s="669"/>
      <c r="J30" s="57"/>
    </row>
    <row r="31" spans="1:13" s="31" customFormat="1" ht="20.100000000000001" customHeight="1">
      <c r="A31" s="55"/>
      <c r="B31" s="648"/>
      <c r="C31" s="649"/>
      <c r="D31" s="649"/>
      <c r="E31" s="649"/>
      <c r="F31" s="649"/>
      <c r="G31" s="649"/>
      <c r="H31" s="649"/>
      <c r="I31" s="650"/>
      <c r="J31" s="57"/>
      <c r="K31" s="290">
        <f>LEN(B31)</f>
        <v>0</v>
      </c>
    </row>
    <row r="32" spans="1:13" s="31" customFormat="1" ht="20.100000000000001" customHeight="1">
      <c r="A32" s="55"/>
      <c r="B32" s="651"/>
      <c r="C32" s="652"/>
      <c r="D32" s="652"/>
      <c r="E32" s="652"/>
      <c r="F32" s="652"/>
      <c r="G32" s="652"/>
      <c r="H32" s="652"/>
      <c r="I32" s="653"/>
      <c r="J32" s="57"/>
      <c r="K32" s="290"/>
    </row>
    <row r="33" spans="1:13" s="31" customFormat="1" ht="20.100000000000001" customHeight="1">
      <c r="A33" s="55"/>
      <c r="B33" s="651"/>
      <c r="C33" s="652"/>
      <c r="D33" s="652"/>
      <c r="E33" s="652"/>
      <c r="F33" s="652"/>
      <c r="G33" s="652"/>
      <c r="H33" s="652"/>
      <c r="I33" s="653"/>
      <c r="J33" s="57"/>
    </row>
    <row r="34" spans="1:13" s="31" customFormat="1" ht="20.100000000000001" customHeight="1">
      <c r="A34" s="55"/>
      <c r="B34" s="654"/>
      <c r="C34" s="655"/>
      <c r="D34" s="655"/>
      <c r="E34" s="655"/>
      <c r="F34" s="655"/>
      <c r="G34" s="655"/>
      <c r="H34" s="655"/>
      <c r="I34" s="656"/>
      <c r="J34" s="57"/>
    </row>
    <row r="35" spans="1:13" s="31" customFormat="1" ht="20.100000000000001" customHeight="1">
      <c r="A35" s="55"/>
      <c r="B35" s="56"/>
      <c r="D35" s="56"/>
      <c r="E35" s="56"/>
      <c r="F35" s="56"/>
      <c r="G35" s="56"/>
      <c r="H35" s="56"/>
      <c r="I35" s="56"/>
      <c r="J35" s="57"/>
    </row>
    <row r="36" spans="1:13" s="31" customFormat="1" ht="20.100000000000001" customHeight="1">
      <c r="A36" s="291" t="s">
        <v>604</v>
      </c>
      <c r="B36"/>
      <c r="C36"/>
      <c r="D36"/>
      <c r="E36"/>
      <c r="F36" s="56"/>
      <c r="G36" s="56"/>
      <c r="H36" s="270" t="s">
        <v>552</v>
      </c>
      <c r="I36" s="272" t="s">
        <v>553</v>
      </c>
      <c r="J36" s="57"/>
      <c r="L36" t="s">
        <v>554</v>
      </c>
      <c r="M36" t="s">
        <v>555</v>
      </c>
    </row>
    <row r="37" spans="1:13" s="31" customFormat="1" ht="20.100000000000001" customHeight="1">
      <c r="A37" s="268" t="s">
        <v>605</v>
      </c>
      <c r="B37"/>
      <c r="C37"/>
      <c r="D37"/>
      <c r="E37"/>
      <c r="F37" s="56"/>
      <c r="G37" s="56"/>
      <c r="H37" s="56"/>
      <c r="I37" s="56"/>
      <c r="J37" s="57"/>
    </row>
    <row r="38" spans="1:13" s="31" customFormat="1" ht="20.100000000000001" customHeight="1">
      <c r="A38" s="282"/>
      <c r="B38" s="657"/>
      <c r="C38" s="658"/>
      <c r="D38" s="658"/>
      <c r="E38" s="658"/>
      <c r="F38" s="658"/>
      <c r="G38" s="658"/>
      <c r="H38" s="658"/>
      <c r="I38" s="659"/>
      <c r="J38" s="271"/>
      <c r="K38" s="290">
        <f>LEN(B38)</f>
        <v>0</v>
      </c>
    </row>
    <row r="39" spans="1:13" s="31" customFormat="1" ht="20.100000000000001" customHeight="1">
      <c r="A39" s="282"/>
      <c r="B39" s="660"/>
      <c r="C39" s="661"/>
      <c r="D39" s="661"/>
      <c r="E39" s="661"/>
      <c r="F39" s="661"/>
      <c r="G39" s="661"/>
      <c r="H39" s="661"/>
      <c r="I39" s="662"/>
      <c r="J39" s="271"/>
      <c r="K39" s="290"/>
    </row>
    <row r="40" spans="1:13" s="31" customFormat="1" ht="20.100000000000001" customHeight="1">
      <c r="A40" s="282"/>
      <c r="B40" s="660"/>
      <c r="C40" s="661"/>
      <c r="D40" s="661"/>
      <c r="E40" s="661"/>
      <c r="F40" s="661"/>
      <c r="G40" s="661"/>
      <c r="H40" s="661"/>
      <c r="I40" s="662"/>
      <c r="J40" s="271"/>
    </row>
    <row r="41" spans="1:13" s="31" customFormat="1" ht="20.100000000000001" customHeight="1">
      <c r="A41" s="282"/>
      <c r="B41" s="663"/>
      <c r="C41" s="664"/>
      <c r="D41" s="664"/>
      <c r="E41" s="664"/>
      <c r="F41" s="664"/>
      <c r="G41" s="664"/>
      <c r="H41" s="664"/>
      <c r="I41" s="665"/>
      <c r="J41" s="271"/>
    </row>
    <row r="42" spans="1:13" s="31" customFormat="1" ht="20.100000000000001" customHeight="1">
      <c r="A42" s="666"/>
      <c r="B42" s="667"/>
      <c r="C42" s="667"/>
      <c r="D42" s="667"/>
      <c r="E42" s="667"/>
      <c r="F42" s="667"/>
      <c r="G42" s="667"/>
      <c r="H42" s="667"/>
      <c r="I42" s="667"/>
      <c r="J42" s="668"/>
    </row>
    <row r="43" spans="1:13" s="31" customFormat="1" ht="20.100000000000001" customHeight="1">
      <c r="A43" s="666" t="s">
        <v>606</v>
      </c>
      <c r="B43" s="667"/>
      <c r="C43" s="667"/>
      <c r="D43" s="667"/>
      <c r="E43" s="667"/>
      <c r="F43" s="667"/>
      <c r="G43" s="667"/>
      <c r="H43" s="667"/>
      <c r="I43" s="667"/>
      <c r="J43" s="668"/>
    </row>
    <row r="44" spans="1:13" s="31" customFormat="1" ht="30" customHeight="1">
      <c r="A44" s="616" t="s">
        <v>473</v>
      </c>
      <c r="B44" s="617"/>
      <c r="C44" s="617"/>
      <c r="D44" s="617"/>
      <c r="E44" s="617"/>
      <c r="F44" s="617"/>
      <c r="G44" s="617"/>
      <c r="H44" s="617"/>
      <c r="I44" s="617"/>
      <c r="J44" s="618"/>
    </row>
    <row r="45" spans="1:13" s="31" customFormat="1" ht="20.100000000000001" customHeight="1">
      <c r="A45" s="263"/>
      <c r="B45" s="269" t="s">
        <v>534</v>
      </c>
      <c r="C45" s="269" t="s">
        <v>535</v>
      </c>
      <c r="D45" s="56"/>
      <c r="E45" s="56"/>
      <c r="F45" s="56"/>
      <c r="G45" s="56"/>
      <c r="H45" s="56"/>
      <c r="I45" s="56"/>
      <c r="J45" s="57"/>
      <c r="K45" s="264"/>
      <c r="L45" s="260" t="s">
        <v>536</v>
      </c>
      <c r="M45" s="260" t="s">
        <v>537</v>
      </c>
    </row>
    <row r="46" spans="1:13" s="31" customFormat="1" ht="20.100000000000001" customHeight="1">
      <c r="A46" s="55"/>
      <c r="B46" s="56"/>
      <c r="C46" s="56"/>
      <c r="D46" s="56"/>
      <c r="E46" s="56"/>
      <c r="F46" s="56"/>
      <c r="G46" s="56"/>
      <c r="H46" s="56"/>
      <c r="I46" s="56"/>
      <c r="J46" s="57"/>
    </row>
    <row r="47" spans="1:13" s="31" customFormat="1" ht="20.100000000000001" customHeight="1">
      <c r="A47" s="616" t="s">
        <v>542</v>
      </c>
      <c r="B47" s="617"/>
      <c r="C47" s="661" t="s">
        <v>543</v>
      </c>
      <c r="D47" s="661"/>
      <c r="E47" s="661"/>
      <c r="F47" s="661"/>
      <c r="G47" s="661"/>
      <c r="H47" s="661"/>
      <c r="I47" s="56"/>
      <c r="J47" s="57"/>
      <c r="L47"/>
    </row>
    <row r="48" spans="1:13" s="31" customFormat="1" ht="20.100000000000001" customHeight="1">
      <c r="A48" s="616"/>
      <c r="B48" s="617"/>
      <c r="C48" s="661" t="s">
        <v>544</v>
      </c>
      <c r="D48" s="661"/>
      <c r="E48" s="661"/>
      <c r="F48" s="661"/>
      <c r="G48" s="661"/>
      <c r="H48" s="661"/>
      <c r="I48" s="56"/>
      <c r="J48" s="57"/>
    </row>
    <row r="49" spans="1:11" s="31" customFormat="1" ht="20.100000000000001" customHeight="1">
      <c r="A49" s="279"/>
      <c r="B49" s="614" t="s">
        <v>298</v>
      </c>
      <c r="C49" s="614"/>
      <c r="D49" s="614"/>
      <c r="E49" s="614"/>
      <c r="F49" s="614"/>
      <c r="G49" s="614"/>
      <c r="H49" s="614"/>
      <c r="I49" s="614"/>
      <c r="J49" s="57"/>
    </row>
    <row r="50" spans="1:11" s="31" customFormat="1" ht="20.100000000000001" customHeight="1">
      <c r="A50" s="279"/>
      <c r="B50" s="607"/>
      <c r="C50" s="608"/>
      <c r="D50" s="608"/>
      <c r="E50" s="608"/>
      <c r="F50" s="608"/>
      <c r="G50" s="608"/>
      <c r="H50" s="608"/>
      <c r="I50" s="609"/>
      <c r="J50" s="57"/>
    </row>
    <row r="51" spans="1:11" s="31" customFormat="1" ht="20.100000000000001" customHeight="1">
      <c r="A51" s="279"/>
      <c r="B51" s="610"/>
      <c r="C51" s="611"/>
      <c r="D51" s="611"/>
      <c r="E51" s="611"/>
      <c r="F51" s="611"/>
      <c r="G51" s="611"/>
      <c r="H51" s="611"/>
      <c r="I51" s="612"/>
      <c r="J51" s="57"/>
    </row>
    <row r="52" spans="1:11" s="31" customFormat="1" ht="20.100000000000001" customHeight="1">
      <c r="A52" s="310"/>
      <c r="B52" s="613"/>
      <c r="C52" s="614"/>
      <c r="D52" s="614"/>
      <c r="E52" s="614"/>
      <c r="F52" s="614"/>
      <c r="G52" s="614"/>
      <c r="H52" s="614"/>
      <c r="I52" s="615"/>
      <c r="J52" s="311"/>
      <c r="K52" s="290">
        <f>LEN(B52)</f>
        <v>0</v>
      </c>
    </row>
    <row r="53" spans="1:11" s="31" customFormat="1" ht="9.75" customHeight="1">
      <c r="A53" s="283"/>
      <c r="B53" s="284"/>
      <c r="C53" s="284"/>
      <c r="D53" s="284"/>
      <c r="E53" s="284"/>
      <c r="F53" s="284"/>
      <c r="G53" s="284"/>
      <c r="H53" s="284"/>
      <c r="I53" s="284"/>
      <c r="J53" s="285"/>
    </row>
    <row r="54" spans="1:11" s="31" customFormat="1" ht="24.75" customHeight="1">
      <c r="A54" s="62" t="s">
        <v>433</v>
      </c>
      <c r="B54" s="62"/>
      <c r="C54" s="63"/>
      <c r="D54" s="63"/>
      <c r="E54" s="63"/>
      <c r="F54" s="63"/>
      <c r="G54" s="63"/>
      <c r="H54"/>
      <c r="I54"/>
      <c r="J54" s="237" t="s">
        <v>91</v>
      </c>
    </row>
    <row r="55" spans="1:11" s="31" customFormat="1" ht="24.75" customHeight="1">
      <c r="A55" s="62"/>
      <c r="B55" s="62"/>
      <c r="C55" s="63"/>
      <c r="D55" s="63"/>
      <c r="E55" s="63"/>
      <c r="F55" s="63"/>
      <c r="G55" s="63"/>
      <c r="H55"/>
      <c r="I55" s="597" t="s">
        <v>0</v>
      </c>
      <c r="J55" s="598"/>
    </row>
    <row r="56" spans="1:11" s="31" customFormat="1" ht="24.75" customHeight="1">
      <c r="A56" s="599" t="str">
        <f>A5</f>
        <v>作品名：(20字程度）</v>
      </c>
      <c r="B56" s="599"/>
      <c r="C56" s="599"/>
      <c r="D56" s="599"/>
      <c r="E56" s="599"/>
      <c r="F56" s="599"/>
      <c r="G56" s="599"/>
      <c r="H56" s="599"/>
      <c r="I56" s="600">
        <f>I3</f>
        <v>0</v>
      </c>
      <c r="J56" s="601"/>
    </row>
    <row r="57" spans="1:11" s="31" customFormat="1" ht="24.75" customHeight="1">
      <c r="A57" s="62"/>
      <c r="B57" s="62"/>
      <c r="C57" s="63"/>
      <c r="D57" s="63"/>
      <c r="E57" s="63"/>
      <c r="F57" s="63"/>
      <c r="G57" s="63"/>
      <c r="H57"/>
      <c r="I57" s="600"/>
      <c r="J57" s="601"/>
    </row>
    <row r="58" spans="1:11" ht="32.1" customHeight="1">
      <c r="A58" s="602" t="s">
        <v>44</v>
      </c>
      <c r="B58" s="603"/>
      <c r="C58" s="604"/>
      <c r="D58" s="605"/>
      <c r="E58" s="605"/>
      <c r="F58" s="605"/>
      <c r="G58" s="605"/>
      <c r="H58" s="605"/>
      <c r="I58" s="605"/>
      <c r="J58" s="606"/>
      <c r="K58" s="31"/>
    </row>
    <row r="59" spans="1:11" ht="32.1" customHeight="1">
      <c r="A59" s="622" t="s">
        <v>62</v>
      </c>
      <c r="B59" s="623"/>
      <c r="C59" s="604"/>
      <c r="D59" s="605"/>
      <c r="E59" s="605"/>
      <c r="F59" s="605"/>
      <c r="G59" s="605"/>
      <c r="H59" s="605"/>
      <c r="I59" s="605"/>
      <c r="J59" s="606"/>
    </row>
    <row r="60" spans="1:11" ht="32.1" customHeight="1">
      <c r="A60" s="624" t="s">
        <v>10</v>
      </c>
      <c r="B60" s="625"/>
      <c r="C60" s="604" t="s">
        <v>41</v>
      </c>
      <c r="D60" s="605"/>
      <c r="E60" s="605"/>
      <c r="F60" s="605"/>
      <c r="G60" s="605"/>
      <c r="H60" s="605"/>
      <c r="I60" s="605"/>
      <c r="J60" s="606"/>
    </row>
    <row r="61" spans="1:11" ht="32.1" customHeight="1">
      <c r="A61" s="626"/>
      <c r="B61" s="627"/>
      <c r="C61" s="628"/>
      <c r="D61" s="629"/>
      <c r="E61" s="629"/>
      <c r="F61" s="629"/>
      <c r="G61" s="629"/>
      <c r="H61" s="629"/>
      <c r="I61" s="629"/>
      <c r="J61" s="630"/>
    </row>
    <row r="62" spans="1:11" ht="32.1" customHeight="1">
      <c r="A62" s="624" t="s">
        <v>11</v>
      </c>
      <c r="B62" s="625"/>
      <c r="C62" s="52" t="s">
        <v>24</v>
      </c>
      <c r="D62" s="633"/>
      <c r="E62" s="633"/>
      <c r="F62" s="633"/>
      <c r="G62" s="633"/>
      <c r="H62" s="633"/>
      <c r="I62" s="633"/>
      <c r="J62" s="633"/>
    </row>
    <row r="63" spans="1:11" ht="32.1" customHeight="1">
      <c r="A63" s="631"/>
      <c r="B63" s="632"/>
      <c r="C63" s="52" t="s">
        <v>42</v>
      </c>
      <c r="D63" s="633"/>
      <c r="E63" s="633"/>
      <c r="F63" s="633"/>
      <c r="G63" s="633"/>
      <c r="H63" s="633"/>
      <c r="I63" s="633"/>
      <c r="J63" s="633"/>
    </row>
    <row r="64" spans="1:11" ht="32.1" customHeight="1">
      <c r="A64" s="626"/>
      <c r="B64" s="627"/>
      <c r="C64" s="52" t="s">
        <v>27</v>
      </c>
      <c r="D64" s="633"/>
      <c r="E64" s="633"/>
      <c r="F64" s="633"/>
      <c r="G64" s="633"/>
      <c r="H64" s="633"/>
      <c r="I64" s="633"/>
      <c r="J64" s="633"/>
    </row>
    <row r="65" spans="1:10" ht="9" customHeight="1">
      <c r="A65" s="15"/>
      <c r="B65" s="242"/>
      <c r="C65" s="5"/>
      <c r="D65" s="5"/>
      <c r="E65" s="5"/>
      <c r="F65" s="5"/>
      <c r="G65" s="5"/>
      <c r="H65" s="5"/>
      <c r="I65" s="5"/>
      <c r="J65" s="16"/>
    </row>
    <row r="66" spans="1:10" ht="32.1" customHeight="1">
      <c r="A66" s="17"/>
      <c r="B66" s="78"/>
      <c r="C66" s="302" t="s">
        <v>12</v>
      </c>
      <c r="D66" s="4"/>
      <c r="E66" s="4"/>
      <c r="F66" s="6"/>
      <c r="G66" s="6"/>
      <c r="H66" s="6"/>
      <c r="I66" s="6"/>
      <c r="J66" s="18"/>
    </row>
    <row r="67" spans="1:10" ht="32.1" customHeight="1">
      <c r="A67" s="19"/>
      <c r="B67" s="6"/>
      <c r="C67" s="6"/>
      <c r="D67" s="6"/>
      <c r="E67" s="6"/>
      <c r="F67" s="302" t="s">
        <v>144</v>
      </c>
      <c r="G67" s="4"/>
      <c r="H67" s="6"/>
      <c r="I67" s="6"/>
      <c r="J67" s="18"/>
    </row>
    <row r="68" spans="1:10" ht="32.1" customHeight="1">
      <c r="A68" s="19"/>
      <c r="B68" s="6"/>
      <c r="C68" s="301" t="s">
        <v>64</v>
      </c>
      <c r="D68" s="634"/>
      <c r="E68" s="634"/>
      <c r="F68" s="634"/>
      <c r="G68" s="634"/>
      <c r="H68" s="634"/>
      <c r="I68" s="233"/>
      <c r="J68" s="18"/>
    </row>
    <row r="69" spans="1:10" ht="32.1" customHeight="1">
      <c r="A69" s="19"/>
      <c r="B69" s="6"/>
      <c r="C69" s="58" t="s">
        <v>63</v>
      </c>
      <c r="D69" s="635"/>
      <c r="E69" s="635"/>
      <c r="F69" s="635"/>
      <c r="G69" s="635"/>
      <c r="H69" s="635"/>
      <c r="I69" s="35"/>
      <c r="J69" s="18"/>
    </row>
    <row r="70" spans="1:10" ht="32.1" customHeight="1">
      <c r="A70" s="20"/>
      <c r="B70" s="7"/>
      <c r="C70" s="7"/>
      <c r="D70" s="7"/>
      <c r="E70" s="7"/>
      <c r="F70" s="7"/>
      <c r="G70" s="7"/>
      <c r="H70" s="7"/>
      <c r="I70" s="7"/>
      <c r="J70" s="21"/>
    </row>
    <row r="71" spans="1:10" ht="32.1" customHeight="1">
      <c r="A71" s="60"/>
      <c r="B71" s="23"/>
      <c r="C71" s="23"/>
      <c r="D71" s="23"/>
      <c r="E71" s="23"/>
      <c r="F71" s="23"/>
      <c r="G71" s="23"/>
      <c r="H71" s="23"/>
      <c r="I71" s="23"/>
      <c r="J71" s="61"/>
    </row>
    <row r="72" spans="1:10" ht="32.1" customHeight="1">
      <c r="A72" s="636" t="s">
        <v>13</v>
      </c>
      <c r="B72" s="637"/>
      <c r="C72" s="637"/>
      <c r="D72" s="637"/>
      <c r="E72" s="637"/>
      <c r="F72" s="637"/>
      <c r="G72" s="637"/>
      <c r="H72" s="637"/>
      <c r="I72" s="637"/>
      <c r="J72" s="638"/>
    </row>
    <row r="73" spans="1:10" ht="32.1" customHeight="1">
      <c r="A73" s="639"/>
      <c r="B73" s="640"/>
      <c r="C73" s="640"/>
      <c r="D73" s="640"/>
      <c r="E73" s="640"/>
      <c r="F73" s="640"/>
      <c r="G73" s="640"/>
      <c r="H73" s="640"/>
      <c r="I73" s="640"/>
      <c r="J73" s="641"/>
    </row>
    <row r="74" spans="1:10" ht="32.1" customHeight="1">
      <c r="A74" s="642"/>
      <c r="B74" s="643"/>
      <c r="C74" s="643"/>
      <c r="D74" s="643"/>
      <c r="E74" s="643"/>
      <c r="F74" s="643"/>
      <c r="G74" s="643"/>
      <c r="H74" s="643"/>
      <c r="I74" s="643"/>
      <c r="J74" s="644"/>
    </row>
    <row r="75" spans="1:10" ht="32.1" customHeight="1">
      <c r="A75" s="642"/>
      <c r="B75" s="643"/>
      <c r="C75" s="643"/>
      <c r="D75" s="643"/>
      <c r="E75" s="643"/>
      <c r="F75" s="643"/>
      <c r="G75" s="643"/>
      <c r="H75" s="643"/>
      <c r="I75" s="643"/>
      <c r="J75" s="644"/>
    </row>
    <row r="76" spans="1:10" ht="32.1" customHeight="1">
      <c r="A76" s="642"/>
      <c r="B76" s="643"/>
      <c r="C76" s="643"/>
      <c r="D76" s="643"/>
      <c r="E76" s="643"/>
      <c r="F76" s="643"/>
      <c r="G76" s="643"/>
      <c r="H76" s="643"/>
      <c r="I76" s="643"/>
      <c r="J76" s="644"/>
    </row>
    <row r="77" spans="1:10" ht="32.1" customHeight="1">
      <c r="A77" s="645"/>
      <c r="B77" s="646"/>
      <c r="C77" s="646"/>
      <c r="D77" s="646"/>
      <c r="E77" s="646"/>
      <c r="F77" s="646"/>
      <c r="G77" s="646"/>
      <c r="H77" s="646"/>
      <c r="I77" s="646"/>
      <c r="J77" s="647"/>
    </row>
    <row r="78" spans="1:10" ht="20.100000000000001" customHeight="1">
      <c r="A78" s="616" t="s">
        <v>14</v>
      </c>
      <c r="B78" s="617"/>
      <c r="C78" s="617"/>
      <c r="D78" s="617"/>
      <c r="E78" s="617"/>
      <c r="F78" s="617"/>
      <c r="G78" s="617"/>
      <c r="H78" s="617"/>
      <c r="I78" s="617"/>
      <c r="J78" s="618"/>
    </row>
    <row r="79" spans="1:10" ht="20.100000000000001" customHeight="1">
      <c r="A79" s="619" t="s">
        <v>40</v>
      </c>
      <c r="B79" s="620"/>
      <c r="C79" s="620"/>
      <c r="D79" s="620"/>
      <c r="E79" s="620"/>
      <c r="F79" s="620"/>
      <c r="G79" s="620"/>
      <c r="H79" s="620"/>
      <c r="I79" s="620"/>
      <c r="J79" s="621"/>
    </row>
    <row r="80" spans="1:10" ht="13.15" customHeight="1"/>
    <row r="81" ht="13.15" customHeight="1"/>
  </sheetData>
  <mergeCells count="59">
    <mergeCell ref="C14:I14"/>
    <mergeCell ref="I1:J1"/>
    <mergeCell ref="I2:J2"/>
    <mergeCell ref="A3:H3"/>
    <mergeCell ref="I3:J5"/>
    <mergeCell ref="A4:H4"/>
    <mergeCell ref="A5:H5"/>
    <mergeCell ref="A6:J6"/>
    <mergeCell ref="A7:J7"/>
    <mergeCell ref="A8:J8"/>
    <mergeCell ref="A12:J12"/>
    <mergeCell ref="C13:I13"/>
    <mergeCell ref="D15:E15"/>
    <mergeCell ref="F15:G15"/>
    <mergeCell ref="D16:E16"/>
    <mergeCell ref="F16:G16"/>
    <mergeCell ref="D17:E17"/>
    <mergeCell ref="F17:G17"/>
    <mergeCell ref="C24:I24"/>
    <mergeCell ref="C25:I25"/>
    <mergeCell ref="C18:I18"/>
    <mergeCell ref="C19:I19"/>
    <mergeCell ref="C20:H20"/>
    <mergeCell ref="C21:I21"/>
    <mergeCell ref="B22:I22"/>
    <mergeCell ref="A23:J23"/>
    <mergeCell ref="B49:I49"/>
    <mergeCell ref="B31:I34"/>
    <mergeCell ref="B38:I41"/>
    <mergeCell ref="A42:J42"/>
    <mergeCell ref="D28:I28"/>
    <mergeCell ref="B30:I30"/>
    <mergeCell ref="A43:J43"/>
    <mergeCell ref="A44:J44"/>
    <mergeCell ref="A47:B47"/>
    <mergeCell ref="C47:H47"/>
    <mergeCell ref="A48:B48"/>
    <mergeCell ref="C48:H48"/>
    <mergeCell ref="B50:I52"/>
    <mergeCell ref="A78:J78"/>
    <mergeCell ref="A79:J79"/>
    <mergeCell ref="A59:B59"/>
    <mergeCell ref="C59:J59"/>
    <mergeCell ref="A60:B61"/>
    <mergeCell ref="C60:J60"/>
    <mergeCell ref="C61:J61"/>
    <mergeCell ref="A62:B64"/>
    <mergeCell ref="D62:J62"/>
    <mergeCell ref="D63:J63"/>
    <mergeCell ref="D64:J64"/>
    <mergeCell ref="D68:H68"/>
    <mergeCell ref="D69:H69"/>
    <mergeCell ref="A72:J72"/>
    <mergeCell ref="A73:J77"/>
    <mergeCell ref="I55:J55"/>
    <mergeCell ref="A56:H56"/>
    <mergeCell ref="I56:J57"/>
    <mergeCell ref="A58:B58"/>
    <mergeCell ref="C58:J58"/>
  </mergeCells>
  <phoneticPr fontId="3"/>
  <printOptions horizontalCentered="1"/>
  <pageMargins left="0.35433070866141736" right="0.35433070866141736" top="0.55118110236220474" bottom="0.43307086614173229" header="0.51181102362204722" footer="0.35433070866141736"/>
  <pageSetup paperSize="9" scale="82" orientation="portrait" r:id="rId1"/>
  <headerFooter alignWithMargins="0"/>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審査のポイント_別紙１</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2026-04-06T00:34:20Z</cp:lastPrinted>
  <dcterms:created xsi:type="dcterms:W3CDTF">2013-04-04T09:34:02Z</dcterms:created>
  <dcterms:modified xsi:type="dcterms:W3CDTF">2026-06-04T07:20:27Z</dcterms:modified>
</cp:coreProperties>
</file>